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820" yWindow="75" windowWidth="13320" windowHeight="12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48" i="1" l="1"/>
  <c r="C235" i="1"/>
  <c r="B235" i="1"/>
  <c r="B230" i="1"/>
  <c r="C222" i="1"/>
  <c r="C230" i="1" s="1"/>
  <c r="C220" i="1"/>
  <c r="B220" i="1"/>
  <c r="B215" i="1"/>
  <c r="C209" i="1"/>
  <c r="C205" i="1"/>
  <c r="C215" i="1" s="1"/>
  <c r="C203" i="1"/>
  <c r="B203" i="1"/>
  <c r="C200" i="1"/>
  <c r="B196" i="1"/>
  <c r="C186" i="1"/>
  <c r="C196" i="1" s="1"/>
  <c r="B183" i="1"/>
  <c r="B237" i="1" s="1"/>
  <c r="C180" i="1"/>
  <c r="C183" i="1" s="1"/>
  <c r="C237" i="1" s="1"/>
  <c r="C239" i="1" l="1"/>
  <c r="C173" i="1"/>
  <c r="B173" i="1"/>
  <c r="C163" i="1"/>
  <c r="B163" i="1"/>
  <c r="C148" i="1"/>
  <c r="B148" i="1"/>
  <c r="C143" i="1"/>
  <c r="B143" i="1"/>
  <c r="C138" i="1"/>
  <c r="B138" i="1"/>
  <c r="B128" i="1"/>
  <c r="C123" i="1"/>
  <c r="C122" i="1"/>
  <c r="C121" i="1"/>
  <c r="C128" i="1" s="1"/>
  <c r="C120" i="1"/>
  <c r="B118" i="1"/>
  <c r="C116" i="1"/>
  <c r="C118" i="1" s="1"/>
  <c r="C112" i="1"/>
  <c r="B112" i="1"/>
  <c r="C106" i="1"/>
  <c r="B106" i="1"/>
  <c r="C98" i="1"/>
  <c r="B98" i="1"/>
  <c r="B91" i="1"/>
  <c r="C88" i="1"/>
  <c r="C91" i="1" s="1"/>
  <c r="C85" i="1"/>
  <c r="B85" i="1"/>
  <c r="C78" i="1"/>
  <c r="C76" i="1"/>
  <c r="B76" i="1"/>
  <c r="C68" i="1"/>
  <c r="B68" i="1"/>
  <c r="C60" i="1"/>
  <c r="B60" i="1"/>
  <c r="B52" i="1"/>
  <c r="C48" i="1"/>
  <c r="C52" i="1" s="1"/>
  <c r="C42" i="1"/>
  <c r="B42" i="1"/>
  <c r="C29" i="1"/>
  <c r="B29" i="1"/>
  <c r="C22" i="1"/>
  <c r="B22" i="1"/>
  <c r="C14" i="1"/>
  <c r="B14" i="1"/>
</calcChain>
</file>

<file path=xl/comments1.xml><?xml version="1.0" encoding="utf-8"?>
<comments xmlns="http://schemas.openxmlformats.org/spreadsheetml/2006/main">
  <authors>
    <author>Ozerova Natalya</author>
  </authors>
  <commentList>
    <comment ref="C245" authorId="0">
      <text>
        <r>
          <rPr>
            <b/>
            <sz val="9"/>
            <color indexed="81"/>
            <rFont val="Tahoma"/>
            <family val="2"/>
            <charset val="204"/>
          </rPr>
          <t>Ozerova Natalya:</t>
        </r>
        <r>
          <rPr>
            <sz val="9"/>
            <color indexed="81"/>
            <rFont val="Tahoma"/>
            <family val="2"/>
            <charset val="204"/>
          </rPr>
          <t xml:space="preserve">
1000р до июля2014г</t>
        </r>
      </text>
    </comment>
  </commentList>
</comments>
</file>

<file path=xl/sharedStrings.xml><?xml version="1.0" encoding="utf-8"?>
<sst xmlns="http://schemas.openxmlformats.org/spreadsheetml/2006/main" count="224" uniqueCount="174">
  <si>
    <t>Финансы Гриша</t>
  </si>
  <si>
    <t>когда</t>
  </si>
  <si>
    <t>приход</t>
  </si>
  <si>
    <t>расход</t>
  </si>
  <si>
    <t>Комменты</t>
  </si>
  <si>
    <t>Виктория Vikki (разово)</t>
  </si>
  <si>
    <t>Екатерина Орешкина (сентябрь)</t>
  </si>
  <si>
    <t>Виктория Vikki (сентябрь)</t>
  </si>
  <si>
    <t>Всего</t>
  </si>
  <si>
    <t>баланс на</t>
  </si>
  <si>
    <t>постоянные фин.кураторы:</t>
  </si>
  <si>
    <t>последний месяц оплаты</t>
  </si>
  <si>
    <t>Елена (Цапля)</t>
  </si>
  <si>
    <t>Виктория (Vikki)</t>
  </si>
  <si>
    <t>Яна (Jane_U)</t>
  </si>
  <si>
    <t>ИТОГО:</t>
  </si>
  <si>
    <t>в месяц </t>
  </si>
  <si>
    <t>итого сентябрь 2013</t>
  </si>
  <si>
    <t>передержка за 1/2 сентября</t>
  </si>
  <si>
    <t>Екатерина StarLight (разово)</t>
  </si>
  <si>
    <t>Яна Jane_U (сентябрь) + 1000руб (разово)</t>
  </si>
  <si>
    <t>Екатерина StarLight (сентябрь)</t>
  </si>
  <si>
    <t>Яна Jane_U (октябрь)</t>
  </si>
  <si>
    <t>Виктория Vikki (октябрь)</t>
  </si>
  <si>
    <t>Екатерина Орешкина (октябрь)</t>
  </si>
  <si>
    <t>передержка за 1/2 октября</t>
  </si>
  <si>
    <t>Яна Jane_U (ноябрь)</t>
  </si>
  <si>
    <t>Екатерина StarLight (октябрь)</t>
  </si>
  <si>
    <t>итого октябрь 2013</t>
  </si>
  <si>
    <t>Орешкина</t>
  </si>
  <si>
    <t>Виктория Vikki (ноябрь)</t>
  </si>
  <si>
    <t>Екатерина StarLight (ноябрь)</t>
  </si>
  <si>
    <t>кастрация, УЗИ, осмотр, анализ крови</t>
  </si>
  <si>
    <t>итого ноябрь 2013</t>
  </si>
  <si>
    <t>Виктория vikki (декабрь)</t>
  </si>
  <si>
    <t>Яна Jane_U (декабрь)</t>
  </si>
  <si>
    <t>передержка за декабрь</t>
  </si>
  <si>
    <t>итого декабрь 2013</t>
  </si>
  <si>
    <t>передержка за ноябрь</t>
  </si>
  <si>
    <t>Яна Jane_U (разово)</t>
  </si>
  <si>
    <t>Екатерина StarLight (декабрь)</t>
  </si>
  <si>
    <t>Екатерина StarLight (январь)</t>
  </si>
  <si>
    <t>Виктория vikki (январь)</t>
  </si>
  <si>
    <t>лекарства</t>
  </si>
  <si>
    <t>Яна Jane_U (январь)</t>
  </si>
  <si>
    <t>Виктория vikki к НГ</t>
  </si>
  <si>
    <t>передержка за 1/2 января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</si>
  <si>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</si>
  <si>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 январь 2014</t>
  </si>
  <si>
    <t>выборочная биохимия крови, ОКА</t>
  </si>
  <si>
    <t>Яна Jane_U (февраль)</t>
  </si>
  <si>
    <t>передержка за 1/2 февраля</t>
  </si>
  <si>
    <t>итого февраль 2014</t>
  </si>
  <si>
    <t>Виктория vikki (февраль)</t>
  </si>
  <si>
    <t>Екатерина StarLight (февраль)</t>
  </si>
  <si>
    <t>передержка за 1/2 марта</t>
  </si>
  <si>
    <t>Виктория vikki (март)</t>
  </si>
  <si>
    <t>итого март 2014</t>
  </si>
  <si>
    <t xml:space="preserve">плановый визит к врачу </t>
  </si>
  <si>
    <t>глистогонка</t>
  </si>
  <si>
    <t>Яна Jane_U (март) - на общий КИВИ</t>
  </si>
  <si>
    <t>передержка за март-апрель</t>
  </si>
  <si>
    <t>Екатерина StarLight (март)</t>
  </si>
  <si>
    <t>Яна Jane_U (апрель) + 1000 разово</t>
  </si>
  <si>
    <t>Виктория vikki (апрель)</t>
  </si>
  <si>
    <t>передержка до конца апреля</t>
  </si>
  <si>
    <t>итого апрель 2014</t>
  </si>
  <si>
    <t>Яна Jane_U (май)</t>
  </si>
  <si>
    <t>Виктория vikki (май)</t>
  </si>
  <si>
    <t>передержка до 15 мая</t>
  </si>
  <si>
    <t>итого май 2014</t>
  </si>
  <si>
    <t>Елена Цапля (август)</t>
  </si>
  <si>
    <t>Елена Цапля (сентябрь-октябрь -ноябрь)</t>
  </si>
  <si>
    <t>Елена Цапля (декабрь-январь)</t>
  </si>
  <si>
    <t>Елена Цапля (февраль-март-апрель)</t>
  </si>
  <si>
    <t>Екатерина StarLight (апрель-май)</t>
  </si>
  <si>
    <t>передержка за с 16 по 31 мая</t>
  </si>
  <si>
    <t>Яна Jane_U (июнь)</t>
  </si>
  <si>
    <t>Виктория vikki (июнь)</t>
  </si>
  <si>
    <t>Елена Цапля (май-июнь)</t>
  </si>
  <si>
    <t>передержка за июнь</t>
  </si>
  <si>
    <t>рыбий жир</t>
  </si>
  <si>
    <t>Екатерина StarLight (июнь-июль)</t>
  </si>
  <si>
    <t>передержка за июль</t>
  </si>
  <si>
    <t>итого июнь 2014</t>
  </si>
  <si>
    <t>Виктория vikki (июль)</t>
  </si>
  <si>
    <t>передержка до 15 авг</t>
  </si>
  <si>
    <t>итого июль 2014</t>
  </si>
  <si>
    <t>Ольга Белова</t>
  </si>
  <si>
    <t>Виктория vikki (август)</t>
  </si>
  <si>
    <t>Елена Цапля (июль-август)</t>
  </si>
  <si>
    <t>Анюта</t>
  </si>
  <si>
    <t>передержка с 15 по 31 августа</t>
  </si>
  <si>
    <t>Екатерина StarLight (август-сентябрь)</t>
  </si>
  <si>
    <t>Виктория vikki (сентябрь)</t>
  </si>
  <si>
    <t>итого август 2014</t>
  </si>
  <si>
    <t>передержка сентябрь</t>
  </si>
  <si>
    <t>итого сентябрь 2014</t>
  </si>
  <si>
    <t>Яна Jane_U (июль)</t>
  </si>
  <si>
    <t>Яна Jane_U (август)</t>
  </si>
  <si>
    <t>Яна Jane_U (сентябрь)</t>
  </si>
  <si>
    <t>Елена Цапля (сентябрь)</t>
  </si>
  <si>
    <t>Виктория vikki (октябрь)</t>
  </si>
  <si>
    <t>передержка октябрь</t>
  </si>
  <si>
    <t>Елена Цапля (октябрь)</t>
  </si>
  <si>
    <t>подъемы на авито - 17.10, 24,10, 31.10</t>
  </si>
  <si>
    <t>итого октябрь 2014</t>
  </si>
  <si>
    <t>Виктория vikki (ноябрь)</t>
  </si>
  <si>
    <t>передержка с 1 по 7 ноября</t>
  </si>
  <si>
    <t>обследование, ОКА, БХ, стрижка когтей</t>
  </si>
  <si>
    <t>передержка с 8 по 30 ноября</t>
  </si>
  <si>
    <t>Екатерина StarLight (октябрь-ноябрь)</t>
  </si>
  <si>
    <t>итого ноябрь 2014</t>
  </si>
  <si>
    <t>Елена Цапля (ноябрь-декабрь-январь)</t>
  </si>
  <si>
    <t>передержка за январь</t>
  </si>
  <si>
    <t>обследование, анализы</t>
  </si>
  <si>
    <t>итого декабрь 2014</t>
  </si>
  <si>
    <t>Яна Jane_U на пиар - поднятия на авито: 07.02, 23.03, 04.04, 09.04. 16.04, 24.04, 05.05, 26.05</t>
  </si>
  <si>
    <t>Анюта - на пиар  (поднятия на авито: 01.08, 13.08, 20.08, 29.08, 03.10)</t>
  </si>
  <si>
    <t>аванс на корм (1400+2900 из темы Фредди - купленный корм 02.02.2015 )</t>
  </si>
  <si>
    <t>передержка за февраль</t>
  </si>
  <si>
    <t>итого январь 2015</t>
  </si>
  <si>
    <t>корм ProNature 20кг</t>
  </si>
  <si>
    <t>итого февраль 2015</t>
  </si>
  <si>
    <t>Екатерина (StarLight)</t>
  </si>
  <si>
    <t>передержка за март</t>
  </si>
  <si>
    <t>Елена Цапля (февраль-март)</t>
  </si>
  <si>
    <t>Екатерина Орешкина</t>
  </si>
  <si>
    <t>Яна Jane_U (март)</t>
  </si>
  <si>
    <t>прием врача, анализы</t>
  </si>
  <si>
    <t>шампунь, капли от клещей</t>
  </si>
  <si>
    <t>передержка за апрель</t>
  </si>
  <si>
    <t>итого март 2015</t>
  </si>
  <si>
    <t>Екатерина StarLight (апрель)</t>
  </si>
  <si>
    <t>прием врача, УЗИ, ЭХОсердца</t>
  </si>
  <si>
    <t>Яна Jane_U (апрель)</t>
  </si>
  <si>
    <t>Елена Цапля (апрель)</t>
  </si>
  <si>
    <t>передержка за май</t>
  </si>
  <si>
    <t>итого апрель 2015</t>
  </si>
  <si>
    <t>анализы</t>
  </si>
  <si>
    <t>Екатерина StarLight (май)</t>
  </si>
  <si>
    <t>Елена Цапля (май)</t>
  </si>
  <si>
    <t>итого май 2015</t>
  </si>
  <si>
    <t>прием врача, соскобы, забор цитологии</t>
  </si>
  <si>
    <t>итого июнь 2015</t>
  </si>
  <si>
    <t>цитология - чека нет</t>
  </si>
  <si>
    <t>Кортаванс спрей, шампунь с хлогексидином</t>
  </si>
  <si>
    <t>корм Brekkies 20 кг</t>
  </si>
  <si>
    <t>УЗИ брюшной полости</t>
  </si>
  <si>
    <t>консультация врача</t>
  </si>
  <si>
    <t>лекарства (экорал)</t>
  </si>
  <si>
    <t>Екатерина StarLight (июнь)</t>
  </si>
  <si>
    <t>остаток оплаченной пережерки Лизы за 6 дней июня</t>
  </si>
  <si>
    <t>Елена Цапля (июнь-июль)</t>
  </si>
  <si>
    <t>Екатерина StarLight (июль)</t>
  </si>
  <si>
    <t>передержка за июль /август</t>
  </si>
  <si>
    <t>итого июль 2015</t>
  </si>
  <si>
    <t>Екатерина StarLight (август)</t>
  </si>
  <si>
    <t>УЗИ и прием дерматолога</t>
  </si>
  <si>
    <t>экорал</t>
  </si>
  <si>
    <t>кортаванс</t>
  </si>
  <si>
    <t>Отодин - лосьон для ушей</t>
  </si>
  <si>
    <t>Елена Цапля (август-сентябрь)</t>
  </si>
  <si>
    <t>передержка за сентябрь</t>
  </si>
  <si>
    <t>итого август 2015</t>
  </si>
  <si>
    <t>плановый прием дерматолога</t>
  </si>
  <si>
    <t>передержка за октябрь</t>
  </si>
  <si>
    <t>итого сентябрь 2015</t>
  </si>
  <si>
    <t>прием дерматолога</t>
  </si>
  <si>
    <t>Елена Цапля (октябрь - ноябрь)</t>
  </si>
  <si>
    <t>Виктория vikki (октябрь-ноябрь)</t>
  </si>
  <si>
    <t>итого октябрь 2015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</si>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</sst>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d\ mmm\ yy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10"/>
      <name val="Arial"/>
      <family val="2"/>
      <charset val="204"/>
    </font>
    <font>
      <b/>
      <sz val="11"/>
      <color indexed="10"/>
      <name val="Arial Cyr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u/>
      <sz val="10"/>
      <color indexed="12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left"/>
    </xf>
    <xf numFmtId="3" fontId="2" fillId="2" borderId="5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0" xfId="1" applyFont="1" applyAlignment="1">
      <alignment horizontal="right"/>
    </xf>
    <xf numFmtId="0" fontId="8" fillId="0" borderId="2" xfId="0" applyFont="1" applyBorder="1"/>
    <xf numFmtId="3" fontId="8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3" fontId="3" fillId="0" borderId="7" xfId="0" applyNumberFormat="1" applyFont="1" applyFill="1" applyBorder="1" applyAlignment="1">
      <alignment horizontal="center"/>
    </xf>
    <xf numFmtId="3" fontId="3" fillId="0" borderId="8" xfId="1" applyNumberFormat="1" applyFont="1" applyFill="1" applyBorder="1" applyAlignment="1">
      <alignment horizontal="center"/>
    </xf>
    <xf numFmtId="0" fontId="3" fillId="0" borderId="3" xfId="1" applyFont="1" applyFill="1" applyBorder="1" applyAlignment="1"/>
    <xf numFmtId="3" fontId="2" fillId="2" borderId="1" xfId="1" applyNumberFormat="1" applyFont="1" applyFill="1" applyBorder="1" applyAlignment="1">
      <alignment horizontal="center"/>
    </xf>
    <xf numFmtId="0" fontId="2" fillId="2" borderId="2" xfId="1" applyFont="1" applyFill="1" applyBorder="1" applyAlignment="1"/>
    <xf numFmtId="3" fontId="10" fillId="0" borderId="0" xfId="0" applyNumberFormat="1" applyFont="1" applyAlignment="1">
      <alignment horizontal="center"/>
    </xf>
    <xf numFmtId="164" fontId="3" fillId="0" borderId="8" xfId="1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64" fontId="3" fillId="0" borderId="8" xfId="1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wrapText="1"/>
    </xf>
    <xf numFmtId="14" fontId="0" fillId="0" borderId="12" xfId="0" applyNumberForma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0" fillId="2" borderId="2" xfId="0" applyFill="1" applyBorder="1"/>
    <xf numFmtId="0" fontId="0" fillId="0" borderId="4" xfId="1" applyFont="1" applyFill="1" applyBorder="1" applyAlignment="1"/>
    <xf numFmtId="164" fontId="2" fillId="2" borderId="11" xfId="1" applyNumberFormat="1" applyFont="1" applyFill="1" applyBorder="1" applyAlignment="1">
      <alignment horizontal="right"/>
    </xf>
    <xf numFmtId="0" fontId="0" fillId="0" borderId="3" xfId="1" applyFont="1" applyFill="1" applyBorder="1" applyAlignment="1"/>
    <xf numFmtId="14" fontId="0" fillId="0" borderId="4" xfId="0" applyNumberFormat="1" applyFill="1" applyBorder="1" applyAlignment="1">
      <alignment horizontal="right"/>
    </xf>
    <xf numFmtId="14" fontId="0" fillId="0" borderId="7" xfId="0" applyNumberFormat="1" applyFill="1" applyBorder="1" applyAlignment="1">
      <alignment horizontal="right"/>
    </xf>
    <xf numFmtId="164" fontId="2" fillId="2" borderId="11" xfId="1" applyNumberFormat="1" applyFont="1" applyFill="1" applyBorder="1" applyAlignment="1">
      <alignment horizontal="center"/>
    </xf>
    <xf numFmtId="14" fontId="0" fillId="0" borderId="4" xfId="0" applyNumberFormat="1" applyBorder="1"/>
    <xf numFmtId="0" fontId="2" fillId="2" borderId="13" xfId="0" applyFont="1" applyFill="1" applyBorder="1" applyAlignment="1">
      <alignment horizontal="right"/>
    </xf>
    <xf numFmtId="0" fontId="0" fillId="2" borderId="14" xfId="0" applyFill="1" applyBorder="1"/>
    <xf numFmtId="0" fontId="0" fillId="0" borderId="1" xfId="0" applyBorder="1" applyAlignment="1">
      <alignment horizontal="center"/>
    </xf>
    <xf numFmtId="0" fontId="0" fillId="0" borderId="23" xfId="0" applyBorder="1"/>
    <xf numFmtId="3" fontId="3" fillId="0" borderId="4" xfId="1" applyNumberFormat="1" applyFon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3" fontId="3" fillId="0" borderId="7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right"/>
    </xf>
    <xf numFmtId="0" fontId="11" fillId="0" borderId="0" xfId="2" applyAlignment="1" applyProtection="1"/>
    <xf numFmtId="165" fontId="6" fillId="0" borderId="0" xfId="1" applyNumberFormat="1" applyFont="1" applyAlignment="1">
      <alignment horizontal="center"/>
    </xf>
    <xf numFmtId="164" fontId="3" fillId="0" borderId="4" xfId="1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3" xfId="1" applyFont="1" applyFill="1" applyBorder="1" applyAlignment="1">
      <alignment wrapText="1"/>
    </xf>
    <xf numFmtId="4" fontId="6" fillId="0" borderId="0" xfId="0" applyNumberFormat="1" applyFont="1"/>
    <xf numFmtId="0" fontId="0" fillId="0" borderId="21" xfId="0" applyFill="1" applyBorder="1"/>
    <xf numFmtId="0" fontId="0" fillId="3" borderId="21" xfId="0" applyFill="1" applyBorder="1"/>
    <xf numFmtId="0" fontId="9" fillId="0" borderId="22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_!Финансы_Фредди" xfId="1"/>
  </cellStyles>
  <dxfs count="15"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8"/>
  <sheetViews>
    <sheetView tabSelected="1" topLeftCell="A82" workbookViewId="0">
      <selection activeCell="D234" sqref="D234"/>
    </sheetView>
  </sheetViews>
  <sheetFormatPr defaultColWidth="9" defaultRowHeight="15" x14ac:dyDescent="0.25"/>
  <cols>
    <col min="1" max="1" width="18.42578125" customWidth="1"/>
    <col min="2" max="2" width="12.85546875" customWidth="1"/>
    <col min="3" max="3" width="10.85546875" bestFit="1" customWidth="1"/>
    <col min="4" max="4" width="36.28515625" customWidth="1"/>
    <col min="5" max="5" width="10.140625" bestFit="1" customWidth="1"/>
    <col min="11" max="11" width="1.42578125" customWidth="1"/>
    <col min="12" max="12" width="9" hidden="1" customWidth="1"/>
  </cols>
  <sheetData>
    <row r="1" spans="1:4" ht="18.75" x14ac:dyDescent="0.3">
      <c r="A1" s="1" t="s">
        <v>0</v>
      </c>
    </row>
    <row r="2" spans="1:4" ht="15.75" customHeight="1" thickBot="1" x14ac:dyDescent="0.35">
      <c r="A2" s="47"/>
    </row>
    <row r="3" spans="1:4" ht="15.75" thickBot="1" x14ac:dyDescent="0.3">
      <c r="A3" s="26" t="s">
        <v>1</v>
      </c>
      <c r="B3" s="2" t="s">
        <v>2</v>
      </c>
      <c r="C3" s="2" t="s">
        <v>3</v>
      </c>
      <c r="D3" s="3" t="s">
        <v>4</v>
      </c>
    </row>
    <row r="4" spans="1:4" x14ac:dyDescent="0.25">
      <c r="A4" s="27">
        <v>41517</v>
      </c>
      <c r="B4" s="4">
        <v>1000</v>
      </c>
      <c r="C4" s="4"/>
      <c r="D4" s="28" t="s">
        <v>5</v>
      </c>
    </row>
    <row r="5" spans="1:4" ht="30" x14ac:dyDescent="0.25">
      <c r="A5" s="27">
        <v>41520</v>
      </c>
      <c r="B5" s="4">
        <v>2000</v>
      </c>
      <c r="C5" s="4"/>
      <c r="D5" s="28" t="s">
        <v>20</v>
      </c>
    </row>
    <row r="6" spans="1:4" x14ac:dyDescent="0.25">
      <c r="A6" s="27">
        <v>41520</v>
      </c>
      <c r="B6" s="4">
        <v>1000</v>
      </c>
      <c r="C6" s="4"/>
      <c r="D6" s="28" t="s">
        <v>71</v>
      </c>
    </row>
    <row r="7" spans="1:4" x14ac:dyDescent="0.25">
      <c r="A7" s="27">
        <v>41521</v>
      </c>
      <c r="B7" s="4">
        <v>1000</v>
      </c>
      <c r="C7" s="4"/>
      <c r="D7" s="28" t="s">
        <v>6</v>
      </c>
    </row>
    <row r="8" spans="1:4" x14ac:dyDescent="0.25">
      <c r="A8" s="27">
        <v>41521</v>
      </c>
      <c r="B8" s="4">
        <v>1000</v>
      </c>
      <c r="C8" s="5"/>
      <c r="D8" s="28" t="s">
        <v>7</v>
      </c>
    </row>
    <row r="9" spans="1:4" x14ac:dyDescent="0.25">
      <c r="A9" s="27">
        <v>41524</v>
      </c>
      <c r="B9" s="4"/>
      <c r="C9" s="5">
        <v>3000</v>
      </c>
      <c r="D9" s="28" t="s">
        <v>18</v>
      </c>
    </row>
    <row r="10" spans="1:4" x14ac:dyDescent="0.25">
      <c r="A10" s="27">
        <v>41527</v>
      </c>
      <c r="B10" s="4">
        <v>2000</v>
      </c>
      <c r="C10" s="5"/>
      <c r="D10" s="28" t="s">
        <v>21</v>
      </c>
    </row>
    <row r="11" spans="1:4" x14ac:dyDescent="0.25">
      <c r="A11" s="27">
        <v>41534</v>
      </c>
      <c r="B11" s="4"/>
      <c r="C11" s="5">
        <v>3000</v>
      </c>
      <c r="D11" s="28" t="s">
        <v>18</v>
      </c>
    </row>
    <row r="12" spans="1:4" x14ac:dyDescent="0.25">
      <c r="A12" s="27">
        <v>41541</v>
      </c>
      <c r="B12" s="4">
        <v>2000</v>
      </c>
      <c r="C12" s="5"/>
      <c r="D12" s="28" t="s">
        <v>19</v>
      </c>
    </row>
    <row r="13" spans="1:4" ht="15.75" thickBot="1" x14ac:dyDescent="0.3">
      <c r="A13" s="29">
        <v>41543</v>
      </c>
      <c r="B13" s="16">
        <v>1000</v>
      </c>
      <c r="C13" s="16"/>
      <c r="D13" s="28" t="s">
        <v>22</v>
      </c>
    </row>
    <row r="14" spans="1:4" ht="15.75" thickBot="1" x14ac:dyDescent="0.3">
      <c r="A14" s="30" t="s">
        <v>17</v>
      </c>
      <c r="B14" s="6">
        <f>SUM(B4:B13)</f>
        <v>11000</v>
      </c>
      <c r="C14" s="6">
        <f>SUM(C4:C12)</f>
        <v>6000</v>
      </c>
      <c r="D14" s="31"/>
    </row>
    <row r="15" spans="1:4" x14ac:dyDescent="0.25">
      <c r="A15" s="27">
        <v>41551</v>
      </c>
      <c r="B15" s="4">
        <v>1000</v>
      </c>
      <c r="C15" s="4"/>
      <c r="D15" s="28" t="s">
        <v>23</v>
      </c>
    </row>
    <row r="16" spans="1:4" x14ac:dyDescent="0.25">
      <c r="A16" s="27">
        <v>41551</v>
      </c>
      <c r="B16" s="4">
        <v>1000</v>
      </c>
      <c r="C16" s="4"/>
      <c r="D16" s="28" t="s">
        <v>24</v>
      </c>
    </row>
    <row r="17" spans="1:4" x14ac:dyDescent="0.25">
      <c r="A17" s="27">
        <v>41552</v>
      </c>
      <c r="B17" s="4"/>
      <c r="C17" s="4">
        <v>2000</v>
      </c>
      <c r="D17" s="28" t="s">
        <v>25</v>
      </c>
    </row>
    <row r="18" spans="1:4" x14ac:dyDescent="0.25">
      <c r="A18" s="27">
        <v>41557</v>
      </c>
      <c r="B18" s="4">
        <v>1000</v>
      </c>
      <c r="C18" s="4"/>
      <c r="D18" s="28" t="s">
        <v>26</v>
      </c>
    </row>
    <row r="19" spans="1:4" x14ac:dyDescent="0.25">
      <c r="A19" s="27">
        <v>41557</v>
      </c>
      <c r="B19" s="4">
        <v>2000</v>
      </c>
      <c r="C19" s="4"/>
      <c r="D19" s="28" t="s">
        <v>27</v>
      </c>
    </row>
    <row r="20" spans="1:4" x14ac:dyDescent="0.25">
      <c r="A20" s="27">
        <v>41577</v>
      </c>
      <c r="B20" s="4"/>
      <c r="C20" s="4">
        <v>4000</v>
      </c>
      <c r="D20" s="28" t="s">
        <v>25</v>
      </c>
    </row>
    <row r="21" spans="1:4" ht="15.75" customHeight="1" thickBot="1" x14ac:dyDescent="0.3">
      <c r="A21" s="27"/>
      <c r="B21" s="4"/>
      <c r="C21" s="5"/>
      <c r="D21" s="28"/>
    </row>
    <row r="22" spans="1:4" ht="15.75" thickBot="1" x14ac:dyDescent="0.3">
      <c r="A22" s="30" t="s">
        <v>28</v>
      </c>
      <c r="B22" s="6">
        <f>SUM(B15:B21)</f>
        <v>5000</v>
      </c>
      <c r="C22" s="6">
        <f>SUM(C15:C21)</f>
        <v>6000</v>
      </c>
      <c r="D22" s="31"/>
    </row>
    <row r="23" spans="1:4" x14ac:dyDescent="0.25">
      <c r="A23" s="27">
        <v>41582</v>
      </c>
      <c r="B23" s="4">
        <v>1000</v>
      </c>
      <c r="C23" s="4"/>
      <c r="D23" s="28" t="s">
        <v>29</v>
      </c>
    </row>
    <row r="24" spans="1:4" x14ac:dyDescent="0.25">
      <c r="A24" s="27">
        <v>41587</v>
      </c>
      <c r="B24" s="4">
        <v>1000</v>
      </c>
      <c r="C24" s="4"/>
      <c r="D24" s="28" t="s">
        <v>30</v>
      </c>
    </row>
    <row r="25" spans="1:4" x14ac:dyDescent="0.25">
      <c r="A25" s="27">
        <v>41590</v>
      </c>
      <c r="B25" s="4">
        <v>2000</v>
      </c>
      <c r="C25" s="4"/>
      <c r="D25" s="28" t="s">
        <v>31</v>
      </c>
    </row>
    <row r="26" spans="1:4" ht="30" x14ac:dyDescent="0.25">
      <c r="A26" s="27">
        <v>41599</v>
      </c>
      <c r="B26" s="4">
        <v>3000</v>
      </c>
      <c r="C26" s="4"/>
      <c r="D26" s="28" t="s">
        <v>72</v>
      </c>
    </row>
    <row r="27" spans="1:4" x14ac:dyDescent="0.25">
      <c r="A27" s="27">
        <v>41605</v>
      </c>
      <c r="B27" s="4"/>
      <c r="C27" s="4">
        <v>5290</v>
      </c>
      <c r="D27" s="28" t="s">
        <v>32</v>
      </c>
    </row>
    <row r="28" spans="1:4" ht="15.75" customHeight="1" thickBot="1" x14ac:dyDescent="0.3">
      <c r="A28" s="27"/>
      <c r="B28" s="4"/>
      <c r="C28" s="4"/>
      <c r="D28" s="28"/>
    </row>
    <row r="29" spans="1:4" ht="15.75" thickBot="1" x14ac:dyDescent="0.3">
      <c r="A29" s="30" t="s">
        <v>33</v>
      </c>
      <c r="B29" s="6">
        <f>SUM(B23:B28)</f>
        <v>7000</v>
      </c>
      <c r="C29" s="6">
        <f>SUM(C23:C28)</f>
        <v>5290</v>
      </c>
      <c r="D29" s="31"/>
    </row>
    <row r="30" spans="1:4" x14ac:dyDescent="0.25">
      <c r="A30" s="27">
        <v>41609</v>
      </c>
      <c r="B30" s="17">
        <v>1000</v>
      </c>
      <c r="C30" s="17"/>
      <c r="D30" s="18" t="s">
        <v>34</v>
      </c>
    </row>
    <row r="31" spans="1:4" x14ac:dyDescent="0.25">
      <c r="A31" s="27">
        <v>41610</v>
      </c>
      <c r="B31" s="17">
        <v>1000</v>
      </c>
      <c r="C31" s="17"/>
      <c r="D31" s="28" t="s">
        <v>35</v>
      </c>
    </row>
    <row r="32" spans="1:4" x14ac:dyDescent="0.25">
      <c r="A32" s="27">
        <v>41609</v>
      </c>
      <c r="B32" s="17"/>
      <c r="C32" s="17">
        <v>6000</v>
      </c>
      <c r="D32" s="28" t="s">
        <v>38</v>
      </c>
    </row>
    <row r="33" spans="1:4" x14ac:dyDescent="0.25">
      <c r="A33" s="27">
        <v>41614</v>
      </c>
      <c r="B33" s="17">
        <v>2000</v>
      </c>
      <c r="C33" s="17"/>
      <c r="D33" s="28" t="s">
        <v>39</v>
      </c>
    </row>
    <row r="34" spans="1:4" x14ac:dyDescent="0.25">
      <c r="A34" s="27">
        <v>41617</v>
      </c>
      <c r="B34" s="17">
        <v>2000</v>
      </c>
      <c r="C34" s="17"/>
      <c r="D34" s="28" t="s">
        <v>40</v>
      </c>
    </row>
    <row r="35" spans="1:4" x14ac:dyDescent="0.25">
      <c r="A35" s="27">
        <v>41625</v>
      </c>
      <c r="B35" s="17">
        <v>2000</v>
      </c>
      <c r="C35" s="17"/>
      <c r="D35" s="28" t="s">
        <v>41</v>
      </c>
    </row>
    <row r="36" spans="1:4" x14ac:dyDescent="0.25">
      <c r="A36" s="27">
        <v>41626</v>
      </c>
      <c r="B36" s="17">
        <v>1000</v>
      </c>
      <c r="C36" s="17"/>
      <c r="D36" s="18" t="s">
        <v>42</v>
      </c>
    </row>
    <row r="37" spans="1:4" x14ac:dyDescent="0.25">
      <c r="A37" s="27">
        <v>41626</v>
      </c>
      <c r="B37" s="17"/>
      <c r="C37" s="17">
        <v>6000</v>
      </c>
      <c r="D37" s="23" t="s">
        <v>36</v>
      </c>
    </row>
    <row r="38" spans="1:4" x14ac:dyDescent="0.25">
      <c r="A38" s="27">
        <v>41630</v>
      </c>
      <c r="B38" s="17"/>
      <c r="C38" s="17">
        <v>820.17</v>
      </c>
      <c r="D38" s="24" t="s">
        <v>43</v>
      </c>
    </row>
    <row r="39" spans="1:4" x14ac:dyDescent="0.25">
      <c r="A39" s="27">
        <v>41631</v>
      </c>
      <c r="B39" s="17">
        <v>1000</v>
      </c>
      <c r="C39" s="17"/>
      <c r="D39" s="28" t="s">
        <v>44</v>
      </c>
    </row>
    <row r="40" spans="1:4" x14ac:dyDescent="0.25">
      <c r="A40" s="27">
        <v>41635</v>
      </c>
      <c r="B40" s="17">
        <v>500</v>
      </c>
      <c r="C40" s="17"/>
      <c r="D40" s="18" t="s">
        <v>45</v>
      </c>
    </row>
    <row r="41" spans="1:4" ht="15.75" customHeight="1" thickBot="1" x14ac:dyDescent="0.3">
      <c r="A41" s="22"/>
      <c r="B41" s="17"/>
      <c r="C41" s="17"/>
      <c r="D41" s="32"/>
    </row>
    <row r="42" spans="1:4" ht="15.75" thickBot="1" x14ac:dyDescent="0.3">
      <c r="A42" s="33" t="s">
        <v>37</v>
      </c>
      <c r="B42" s="19">
        <f>SUM(B30:B41)</f>
        <v>10500</v>
      </c>
      <c r="C42" s="19">
        <f>SUM(C30:C41)</f>
        <v>12820.17</v>
      </c>
      <c r="D42" s="20"/>
    </row>
    <row r="43" spans="1:4" x14ac:dyDescent="0.25">
      <c r="A43" s="27">
        <v>41641</v>
      </c>
      <c r="B43" s="4"/>
      <c r="C43" s="4">
        <v>3000</v>
      </c>
      <c r="D43" s="28" t="s">
        <v>46</v>
      </c>
    </row>
    <row r="44" spans="1:4" x14ac:dyDescent="0.25">
      <c r="A44" s="27">
        <v>41642</v>
      </c>
      <c r="B44" s="4"/>
      <c r="C44" s="4">
        <v>790</v>
      </c>
      <c r="D44" s="28" t="s">
        <v>49</v>
      </c>
    </row>
    <row r="45" spans="1:4" x14ac:dyDescent="0.25">
      <c r="A45" s="27">
        <v>41652</v>
      </c>
      <c r="B45" s="4">
        <v>3000</v>
      </c>
      <c r="C45" s="4"/>
      <c r="D45" s="28" t="s">
        <v>39</v>
      </c>
    </row>
    <row r="46" spans="1:4" x14ac:dyDescent="0.25">
      <c r="A46" s="27">
        <v>41658</v>
      </c>
      <c r="B46" s="4"/>
      <c r="C46" s="4">
        <v>500</v>
      </c>
      <c r="D46" s="28" t="s">
        <v>58</v>
      </c>
    </row>
    <row r="47" spans="1:4" x14ac:dyDescent="0.25">
      <c r="A47" s="27">
        <v>41691</v>
      </c>
      <c r="B47" s="4"/>
      <c r="C47" s="4">
        <v>398.97</v>
      </c>
      <c r="D47" s="28" t="s">
        <v>59</v>
      </c>
    </row>
    <row r="48" spans="1:4" ht="45" x14ac:dyDescent="0.25">
      <c r="A48" s="49">
        <v>41661</v>
      </c>
      <c r="B48" s="43">
        <v>1000</v>
      </c>
      <c r="C48" s="43">
        <f>199*5+239*3</f>
        <v>1712</v>
      </c>
      <c r="D48" s="50" t="s">
        <v>117</v>
      </c>
    </row>
    <row r="49" spans="1:4" x14ac:dyDescent="0.25">
      <c r="A49" s="27">
        <v>41665</v>
      </c>
      <c r="B49" s="4"/>
      <c r="C49" s="4">
        <v>3000</v>
      </c>
      <c r="D49" s="28" t="s">
        <v>46</v>
      </c>
    </row>
    <row r="50" spans="1:4" x14ac:dyDescent="0.25">
      <c r="A50" s="27">
        <v>41667</v>
      </c>
      <c r="B50" s="4">
        <v>3000</v>
      </c>
      <c r="C50" s="4"/>
      <c r="D50" s="28" t="s">
        <v>50</v>
      </c>
    </row>
    <row r="51" spans="1:4" ht="15.75" customHeight="1" thickBot="1" x14ac:dyDescent="0.3">
      <c r="A51" s="27"/>
      <c r="B51" s="4"/>
      <c r="C51" s="4"/>
      <c r="D51" s="28" t="s">
        <v>47</v>
      </c>
    </row>
    <row r="52" spans="1:4" ht="15.75" thickBot="1" x14ac:dyDescent="0.3">
      <c r="A52" s="30" t="s">
        <v>48</v>
      </c>
      <c r="B52" s="6">
        <f>SUM(B43:B51)</f>
        <v>7000</v>
      </c>
      <c r="C52" s="6">
        <f>SUM(C43:C51)</f>
        <v>9400.9700000000012</v>
      </c>
      <c r="D52" s="31"/>
    </row>
    <row r="53" spans="1:4" x14ac:dyDescent="0.25">
      <c r="A53" s="27">
        <v>41674</v>
      </c>
      <c r="B53" s="17"/>
      <c r="C53" s="17">
        <v>3000</v>
      </c>
      <c r="D53" s="28" t="s">
        <v>51</v>
      </c>
    </row>
    <row r="54" spans="1:4" x14ac:dyDescent="0.25">
      <c r="A54" s="27">
        <v>41676</v>
      </c>
      <c r="B54" s="17">
        <v>1000</v>
      </c>
      <c r="C54" s="17"/>
      <c r="D54" s="34" t="s">
        <v>53</v>
      </c>
    </row>
    <row r="55" spans="1:4" x14ac:dyDescent="0.25">
      <c r="A55" s="27">
        <v>41677</v>
      </c>
      <c r="B55" s="17">
        <v>2000</v>
      </c>
      <c r="C55" s="17"/>
      <c r="D55" s="28" t="s">
        <v>73</v>
      </c>
    </row>
    <row r="56" spans="1:4" x14ac:dyDescent="0.25">
      <c r="A56" s="27">
        <v>41690</v>
      </c>
      <c r="B56" s="17">
        <v>2000</v>
      </c>
      <c r="C56" s="17"/>
      <c r="D56" s="28" t="s">
        <v>54</v>
      </c>
    </row>
    <row r="57" spans="1:4" x14ac:dyDescent="0.25">
      <c r="A57" s="27">
        <v>41691</v>
      </c>
      <c r="B57" s="17">
        <v>1000</v>
      </c>
      <c r="C57" s="17"/>
      <c r="D57" s="28" t="s">
        <v>60</v>
      </c>
    </row>
    <row r="58" spans="1:4" x14ac:dyDescent="0.25">
      <c r="A58" s="27">
        <v>41698</v>
      </c>
      <c r="B58" s="17"/>
      <c r="C58" s="17">
        <v>3000</v>
      </c>
      <c r="D58" s="28" t="s">
        <v>51</v>
      </c>
    </row>
    <row r="59" spans="1:4" ht="15.75" customHeight="1" thickBot="1" x14ac:dyDescent="0.3">
      <c r="A59" s="22"/>
      <c r="B59" s="17"/>
      <c r="C59" s="17"/>
      <c r="D59" s="32"/>
    </row>
    <row r="60" spans="1:4" ht="15.75" thickBot="1" x14ac:dyDescent="0.3">
      <c r="A60" s="33" t="s">
        <v>52</v>
      </c>
      <c r="B60" s="19">
        <f>SUM(B53:B59)</f>
        <v>6000</v>
      </c>
      <c r="C60" s="19">
        <f>SUM(C53:C59)</f>
        <v>6000</v>
      </c>
      <c r="D60" s="20"/>
    </row>
    <row r="61" spans="1:4" x14ac:dyDescent="0.25">
      <c r="A61" s="27">
        <v>41699</v>
      </c>
      <c r="B61" s="17"/>
      <c r="C61" s="17">
        <v>3000</v>
      </c>
      <c r="D61" s="28" t="s">
        <v>55</v>
      </c>
    </row>
    <row r="62" spans="1:4" x14ac:dyDescent="0.25">
      <c r="A62" s="27">
        <v>41700</v>
      </c>
      <c r="B62" s="17">
        <v>1000</v>
      </c>
      <c r="C62" s="17"/>
      <c r="D62" s="34" t="s">
        <v>56</v>
      </c>
    </row>
    <row r="63" spans="1:4" x14ac:dyDescent="0.25">
      <c r="A63" s="35">
        <v>41703</v>
      </c>
      <c r="B63" s="17"/>
      <c r="C63" s="17">
        <v>5000</v>
      </c>
      <c r="D63" s="34" t="s">
        <v>61</v>
      </c>
    </row>
    <row r="64" spans="1:4" x14ac:dyDescent="0.25">
      <c r="A64" s="27">
        <v>41716</v>
      </c>
      <c r="B64" s="17">
        <v>2000</v>
      </c>
      <c r="C64" s="17"/>
      <c r="D64" s="28" t="s">
        <v>62</v>
      </c>
    </row>
    <row r="65" spans="1:4" x14ac:dyDescent="0.25">
      <c r="A65" s="35">
        <v>41718</v>
      </c>
      <c r="B65" s="43">
        <v>2000</v>
      </c>
      <c r="C65" s="43"/>
      <c r="D65" s="44" t="s">
        <v>63</v>
      </c>
    </row>
    <row r="66" spans="1:4" x14ac:dyDescent="0.25">
      <c r="A66" s="36">
        <v>41727</v>
      </c>
      <c r="B66" s="45">
        <v>1000</v>
      </c>
      <c r="C66" s="45"/>
      <c r="D66" s="34" t="s">
        <v>64</v>
      </c>
    </row>
    <row r="67" spans="1:4" ht="15.75" customHeight="1" thickBot="1" x14ac:dyDescent="0.3">
      <c r="A67" s="25"/>
      <c r="B67" s="17"/>
      <c r="C67" s="17"/>
      <c r="D67" s="32"/>
    </row>
    <row r="68" spans="1:4" ht="15.75" thickBot="1" x14ac:dyDescent="0.3">
      <c r="A68" s="37" t="s">
        <v>57</v>
      </c>
      <c r="B68" s="19">
        <f>SUM(B61:B67)</f>
        <v>6000</v>
      </c>
      <c r="C68" s="19">
        <f>SUM(C61:C67)</f>
        <v>8000</v>
      </c>
      <c r="D68" s="20"/>
    </row>
    <row r="69" spans="1:4" x14ac:dyDescent="0.25">
      <c r="A69" s="22">
        <v>41731</v>
      </c>
      <c r="B69" s="17">
        <v>3000</v>
      </c>
      <c r="C69" s="17"/>
      <c r="D69" s="28" t="s">
        <v>74</v>
      </c>
    </row>
    <row r="70" spans="1:4" x14ac:dyDescent="0.25">
      <c r="A70" s="22">
        <v>41735</v>
      </c>
      <c r="B70" s="17"/>
      <c r="C70" s="17">
        <v>4000</v>
      </c>
      <c r="D70" s="23" t="s">
        <v>65</v>
      </c>
    </row>
    <row r="71" spans="1:4" x14ac:dyDescent="0.25">
      <c r="A71" s="22">
        <v>41750</v>
      </c>
      <c r="B71" s="17">
        <v>1000</v>
      </c>
      <c r="C71" s="17"/>
      <c r="D71" s="28" t="s">
        <v>67</v>
      </c>
    </row>
    <row r="72" spans="1:4" x14ac:dyDescent="0.25">
      <c r="A72" s="22">
        <v>41754</v>
      </c>
      <c r="B72" s="17">
        <v>1000</v>
      </c>
      <c r="C72" s="17"/>
      <c r="D72" s="28" t="s">
        <v>39</v>
      </c>
    </row>
    <row r="73" spans="1:4" x14ac:dyDescent="0.25">
      <c r="A73" s="22">
        <v>41757</v>
      </c>
      <c r="B73" s="17">
        <v>1000</v>
      </c>
      <c r="C73" s="17"/>
      <c r="D73" s="34" t="s">
        <v>68</v>
      </c>
    </row>
    <row r="74" spans="1:4" x14ac:dyDescent="0.25">
      <c r="A74" s="22">
        <v>41759</v>
      </c>
      <c r="B74" s="17"/>
      <c r="C74" s="17">
        <v>3000</v>
      </c>
      <c r="D74" s="32" t="s">
        <v>69</v>
      </c>
    </row>
    <row r="75" spans="1:4" ht="15.75" customHeight="1" thickBot="1" x14ac:dyDescent="0.3">
      <c r="A75" s="25"/>
      <c r="B75" s="17"/>
      <c r="C75" s="17"/>
      <c r="D75" s="32"/>
    </row>
    <row r="76" spans="1:4" ht="15.75" thickBot="1" x14ac:dyDescent="0.3">
      <c r="A76" s="37" t="s">
        <v>66</v>
      </c>
      <c r="B76" s="19">
        <f>SUM(B69:B75)</f>
        <v>6000</v>
      </c>
      <c r="C76" s="19">
        <f>SUM(C69:C75)</f>
        <v>7000</v>
      </c>
      <c r="D76" s="20"/>
    </row>
    <row r="77" spans="1:4" x14ac:dyDescent="0.25">
      <c r="A77" s="22">
        <v>41764</v>
      </c>
      <c r="B77" s="17">
        <v>4000</v>
      </c>
      <c r="C77" s="17"/>
      <c r="D77" s="28" t="s">
        <v>75</v>
      </c>
    </row>
    <row r="78" spans="1:4" x14ac:dyDescent="0.25">
      <c r="A78" s="22">
        <v>41766</v>
      </c>
      <c r="B78" s="17"/>
      <c r="C78" s="17">
        <f>180*2</f>
        <v>360</v>
      </c>
      <c r="D78" s="28" t="s">
        <v>81</v>
      </c>
    </row>
    <row r="79" spans="1:4" x14ac:dyDescent="0.25">
      <c r="A79" s="22">
        <v>41777</v>
      </c>
      <c r="B79" s="17"/>
      <c r="C79" s="17">
        <v>3000</v>
      </c>
      <c r="D79" s="34" t="s">
        <v>76</v>
      </c>
    </row>
    <row r="80" spans="1:4" x14ac:dyDescent="0.25">
      <c r="A80" s="22">
        <v>41779</v>
      </c>
      <c r="B80" s="17">
        <v>1000</v>
      </c>
      <c r="C80" s="17"/>
      <c r="D80" s="28" t="s">
        <v>77</v>
      </c>
    </row>
    <row r="81" spans="1:4" x14ac:dyDescent="0.25">
      <c r="A81" s="22">
        <v>41787</v>
      </c>
      <c r="B81" s="17">
        <v>1000</v>
      </c>
      <c r="C81" s="17"/>
      <c r="D81" s="34" t="s">
        <v>78</v>
      </c>
    </row>
    <row r="82" spans="1:4" x14ac:dyDescent="0.25">
      <c r="A82" s="22">
        <v>41789</v>
      </c>
      <c r="B82" s="17">
        <v>2000</v>
      </c>
      <c r="C82" s="17"/>
      <c r="D82" s="28" t="s">
        <v>79</v>
      </c>
    </row>
    <row r="83" spans="1:4" x14ac:dyDescent="0.25">
      <c r="A83" s="22">
        <v>41789</v>
      </c>
      <c r="B83" s="17"/>
      <c r="C83" s="17">
        <v>6000</v>
      </c>
      <c r="D83" s="32" t="s">
        <v>80</v>
      </c>
    </row>
    <row r="84" spans="1:4" ht="15.75" customHeight="1" thickBot="1" x14ac:dyDescent="0.3">
      <c r="A84" s="22"/>
      <c r="B84" s="17"/>
      <c r="C84" s="17"/>
      <c r="D84" s="32"/>
    </row>
    <row r="85" spans="1:4" ht="15.75" thickBot="1" x14ac:dyDescent="0.3">
      <c r="A85" s="37" t="s">
        <v>70</v>
      </c>
      <c r="B85" s="19">
        <f>SUM(B77:B84)</f>
        <v>8000</v>
      </c>
      <c r="C85" s="19">
        <f>SUM(C77:C84)</f>
        <v>9360</v>
      </c>
      <c r="D85" s="20"/>
    </row>
    <row r="86" spans="1:4" x14ac:dyDescent="0.25">
      <c r="A86" s="22">
        <v>41806</v>
      </c>
      <c r="B86" s="17">
        <v>2000</v>
      </c>
      <c r="C86" s="17"/>
      <c r="D86" s="28" t="s">
        <v>98</v>
      </c>
    </row>
    <row r="87" spans="1:4" x14ac:dyDescent="0.25">
      <c r="A87" s="22">
        <v>41813</v>
      </c>
      <c r="B87" s="17">
        <v>4000</v>
      </c>
      <c r="C87" s="17"/>
      <c r="D87" s="28" t="s">
        <v>82</v>
      </c>
    </row>
    <row r="88" spans="1:4" ht="30" x14ac:dyDescent="0.25">
      <c r="A88" s="22">
        <v>41816</v>
      </c>
      <c r="B88" s="17">
        <v>1000</v>
      </c>
      <c r="C88" s="17">
        <f>239*5</f>
        <v>1195</v>
      </c>
      <c r="D88" s="51" t="s">
        <v>118</v>
      </c>
    </row>
    <row r="89" spans="1:4" x14ac:dyDescent="0.25">
      <c r="A89" s="22">
        <v>41818</v>
      </c>
      <c r="B89" s="17"/>
      <c r="C89" s="17">
        <v>6000</v>
      </c>
      <c r="D89" s="32" t="s">
        <v>83</v>
      </c>
    </row>
    <row r="90" spans="1:4" ht="15.75" customHeight="1" thickBot="1" x14ac:dyDescent="0.3">
      <c r="A90" s="25"/>
      <c r="B90" s="17"/>
      <c r="C90" s="17"/>
      <c r="D90" s="32"/>
    </row>
    <row r="91" spans="1:4" ht="15.75" thickBot="1" x14ac:dyDescent="0.3">
      <c r="A91" s="37" t="s">
        <v>84</v>
      </c>
      <c r="B91" s="19">
        <f>SUM(B86:B90)</f>
        <v>7000</v>
      </c>
      <c r="C91" s="19">
        <f>SUM(C86:C90)</f>
        <v>7195</v>
      </c>
      <c r="D91" s="20"/>
    </row>
    <row r="92" spans="1:4" x14ac:dyDescent="0.25">
      <c r="A92" s="22">
        <v>41827</v>
      </c>
      <c r="B92" s="17">
        <v>1000</v>
      </c>
      <c r="C92" s="17"/>
      <c r="D92" s="34" t="s">
        <v>85</v>
      </c>
    </row>
    <row r="93" spans="1:4" x14ac:dyDescent="0.25">
      <c r="A93" s="22">
        <v>41848</v>
      </c>
      <c r="B93" s="17"/>
      <c r="C93" s="17">
        <v>3000</v>
      </c>
      <c r="D93" s="34" t="s">
        <v>86</v>
      </c>
    </row>
    <row r="94" spans="1:4" x14ac:dyDescent="0.25">
      <c r="A94" s="22">
        <v>41849</v>
      </c>
      <c r="B94" s="17">
        <v>2000</v>
      </c>
      <c r="C94" s="17"/>
      <c r="D94" s="28" t="s">
        <v>99</v>
      </c>
    </row>
    <row r="95" spans="1:4" x14ac:dyDescent="0.25">
      <c r="A95" s="22">
        <v>41849</v>
      </c>
      <c r="B95" s="17">
        <v>1000</v>
      </c>
      <c r="C95" s="17"/>
      <c r="D95" s="32" t="s">
        <v>88</v>
      </c>
    </row>
    <row r="96" spans="1:4" x14ac:dyDescent="0.25">
      <c r="A96" s="46">
        <v>41851</v>
      </c>
      <c r="B96" s="17">
        <v>1000</v>
      </c>
      <c r="C96" s="17"/>
      <c r="D96" s="34" t="s">
        <v>89</v>
      </c>
    </row>
    <row r="97" spans="1:4" ht="15.75" customHeight="1" thickBot="1" x14ac:dyDescent="0.3">
      <c r="A97" s="25"/>
      <c r="B97" s="17"/>
      <c r="C97" s="17"/>
      <c r="D97" s="32"/>
    </row>
    <row r="98" spans="1:4" ht="15.75" thickBot="1" x14ac:dyDescent="0.3">
      <c r="A98" s="37" t="s">
        <v>87</v>
      </c>
      <c r="B98" s="19">
        <f>SUM(B92:B97)</f>
        <v>5000</v>
      </c>
      <c r="C98" s="19">
        <f>SUM(C92:C97)</f>
        <v>3000</v>
      </c>
      <c r="D98" s="20"/>
    </row>
    <row r="99" spans="1:4" x14ac:dyDescent="0.25">
      <c r="A99" s="46">
        <v>41857</v>
      </c>
      <c r="B99" s="17">
        <v>2000</v>
      </c>
      <c r="C99" s="17"/>
      <c r="D99" s="28" t="s">
        <v>90</v>
      </c>
    </row>
    <row r="100" spans="1:4" x14ac:dyDescent="0.25">
      <c r="A100" s="46">
        <v>41862</v>
      </c>
      <c r="B100" s="17">
        <v>1000</v>
      </c>
      <c r="C100" s="17"/>
      <c r="D100" s="28" t="s">
        <v>91</v>
      </c>
    </row>
    <row r="101" spans="1:4" x14ac:dyDescent="0.25">
      <c r="A101" s="46">
        <v>41863</v>
      </c>
      <c r="B101" s="17"/>
      <c r="C101" s="17">
        <v>3000</v>
      </c>
      <c r="D101" s="28" t="s">
        <v>92</v>
      </c>
    </row>
    <row r="102" spans="1:4" x14ac:dyDescent="0.25">
      <c r="A102" s="46">
        <v>41870</v>
      </c>
      <c r="B102" s="17">
        <v>4000</v>
      </c>
      <c r="C102" s="17"/>
      <c r="D102" s="28" t="s">
        <v>93</v>
      </c>
    </row>
    <row r="103" spans="1:4" x14ac:dyDescent="0.25">
      <c r="A103" s="46">
        <v>41871</v>
      </c>
      <c r="B103" s="17">
        <v>2000</v>
      </c>
      <c r="C103" s="17"/>
      <c r="D103" s="28" t="s">
        <v>100</v>
      </c>
    </row>
    <row r="104" spans="1:4" x14ac:dyDescent="0.25">
      <c r="A104" s="46">
        <v>41882</v>
      </c>
      <c r="B104" s="17">
        <v>1000</v>
      </c>
      <c r="C104" s="17"/>
      <c r="D104" s="34" t="s">
        <v>94</v>
      </c>
    </row>
    <row r="105" spans="1:4" ht="15.75" customHeight="1" thickBot="1" x14ac:dyDescent="0.3">
      <c r="A105" s="25"/>
      <c r="B105" s="17"/>
      <c r="C105" s="17"/>
      <c r="D105" s="32"/>
    </row>
    <row r="106" spans="1:4" ht="15.75" thickBot="1" x14ac:dyDescent="0.3">
      <c r="A106" s="37" t="s">
        <v>95</v>
      </c>
      <c r="B106" s="19">
        <f>SUM(B99:B105)</f>
        <v>10000</v>
      </c>
      <c r="C106" s="19">
        <f>SUM(C99:C105)</f>
        <v>3000</v>
      </c>
      <c r="D106" s="20"/>
    </row>
    <row r="107" spans="1:4" x14ac:dyDescent="0.25">
      <c r="A107" s="46">
        <v>41886</v>
      </c>
      <c r="B107" s="17"/>
      <c r="C107" s="17">
        <v>6000</v>
      </c>
      <c r="D107" s="34" t="s">
        <v>96</v>
      </c>
    </row>
    <row r="108" spans="1:4" x14ac:dyDescent="0.25">
      <c r="A108" s="46">
        <v>41899</v>
      </c>
      <c r="B108" s="17">
        <v>2000</v>
      </c>
      <c r="C108" s="17"/>
      <c r="D108" s="28" t="s">
        <v>22</v>
      </c>
    </row>
    <row r="109" spans="1:4" ht="15.75" customHeight="1" x14ac:dyDescent="0.25">
      <c r="A109" s="46">
        <v>41906</v>
      </c>
      <c r="B109" s="17">
        <v>1000</v>
      </c>
      <c r="C109" s="17"/>
      <c r="D109" s="28" t="s">
        <v>101</v>
      </c>
    </row>
    <row r="110" spans="1:4" x14ac:dyDescent="0.25">
      <c r="A110" s="46">
        <v>41912</v>
      </c>
      <c r="B110" s="17">
        <v>1000</v>
      </c>
      <c r="C110" s="17"/>
      <c r="D110" s="34" t="s">
        <v>102</v>
      </c>
    </row>
    <row r="111" spans="1:4" ht="15" customHeight="1" thickBot="1" x14ac:dyDescent="0.3">
      <c r="A111" s="25"/>
      <c r="B111" s="17"/>
      <c r="C111" s="17"/>
      <c r="D111" s="32"/>
    </row>
    <row r="112" spans="1:4" ht="15.75" thickBot="1" x14ac:dyDescent="0.3">
      <c r="A112" s="37" t="s">
        <v>97</v>
      </c>
      <c r="B112" s="19">
        <f>SUM(B107:B111)</f>
        <v>4000</v>
      </c>
      <c r="C112" s="19">
        <f>SUM(C107:C111)</f>
        <v>6000</v>
      </c>
      <c r="D112" s="20"/>
    </row>
    <row r="113" spans="1:4" ht="15" customHeight="1" x14ac:dyDescent="0.25">
      <c r="A113" s="46">
        <v>41914</v>
      </c>
      <c r="B113" s="17"/>
      <c r="C113" s="17">
        <v>6000</v>
      </c>
      <c r="D113" s="34" t="s">
        <v>103</v>
      </c>
    </row>
    <row r="114" spans="1:4" x14ac:dyDescent="0.25">
      <c r="A114" s="46">
        <v>41934</v>
      </c>
      <c r="B114" s="17">
        <v>1000</v>
      </c>
      <c r="C114" s="17"/>
      <c r="D114" s="28" t="s">
        <v>104</v>
      </c>
    </row>
    <row r="115" spans="1:4" ht="15.75" customHeight="1" x14ac:dyDescent="0.25">
      <c r="A115" s="46">
        <v>41935</v>
      </c>
      <c r="B115" s="17">
        <v>2000</v>
      </c>
      <c r="C115" s="17"/>
      <c r="D115" s="28" t="s">
        <v>26</v>
      </c>
    </row>
    <row r="116" spans="1:4" x14ac:dyDescent="0.25">
      <c r="A116" s="46"/>
      <c r="B116" s="17"/>
      <c r="C116" s="17">
        <f>239*3</f>
        <v>717</v>
      </c>
      <c r="D116" s="34" t="s">
        <v>105</v>
      </c>
    </row>
    <row r="117" spans="1:4" ht="15" customHeight="1" thickBot="1" x14ac:dyDescent="0.3">
      <c r="A117" s="25"/>
      <c r="B117" s="17"/>
      <c r="C117" s="17"/>
      <c r="D117" s="32"/>
    </row>
    <row r="118" spans="1:4" ht="15.75" thickBot="1" x14ac:dyDescent="0.3">
      <c r="A118" s="37" t="s">
        <v>106</v>
      </c>
      <c r="B118" s="19">
        <f>SUM(B113:B117)</f>
        <v>3000</v>
      </c>
      <c r="C118" s="19">
        <f>SUM(C113:C117)</f>
        <v>6717</v>
      </c>
      <c r="D118" s="20"/>
    </row>
    <row r="119" spans="1:4" x14ac:dyDescent="0.25">
      <c r="A119" s="46">
        <v>41944</v>
      </c>
      <c r="B119" s="17">
        <v>1000</v>
      </c>
      <c r="C119" s="17"/>
      <c r="D119" s="34" t="s">
        <v>107</v>
      </c>
    </row>
    <row r="120" spans="1:4" x14ac:dyDescent="0.25">
      <c r="A120" s="46">
        <v>41947</v>
      </c>
      <c r="B120" s="17"/>
      <c r="C120" s="17">
        <f>200*7</f>
        <v>1400</v>
      </c>
      <c r="D120" s="32" t="s">
        <v>108</v>
      </c>
    </row>
    <row r="121" spans="1:4" x14ac:dyDescent="0.25">
      <c r="A121" s="46">
        <v>41951</v>
      </c>
      <c r="B121" s="17"/>
      <c r="C121" s="17">
        <f>1620+220</f>
        <v>1840</v>
      </c>
      <c r="D121" s="34" t="s">
        <v>109</v>
      </c>
    </row>
    <row r="122" spans="1:4" ht="15.75" customHeight="1" x14ac:dyDescent="0.25">
      <c r="A122" s="46">
        <v>41951</v>
      </c>
      <c r="B122" s="17"/>
      <c r="C122" s="17">
        <f>200*23</f>
        <v>4600</v>
      </c>
      <c r="D122" s="34" t="s">
        <v>110</v>
      </c>
    </row>
    <row r="123" spans="1:4" ht="45" x14ac:dyDescent="0.25">
      <c r="A123" s="46">
        <v>41951</v>
      </c>
      <c r="B123" s="17"/>
      <c r="C123" s="17">
        <f>6000-C122+2900-C144</f>
        <v>668.86000000000013</v>
      </c>
      <c r="D123" s="52" t="s">
        <v>119</v>
      </c>
    </row>
    <row r="124" spans="1:4" x14ac:dyDescent="0.25">
      <c r="A124" s="46">
        <v>41953</v>
      </c>
      <c r="B124" s="17">
        <v>4000</v>
      </c>
      <c r="C124" s="17"/>
      <c r="D124" s="28" t="s">
        <v>111</v>
      </c>
    </row>
    <row r="125" spans="1:4" x14ac:dyDescent="0.25">
      <c r="A125" s="22">
        <v>41971</v>
      </c>
      <c r="B125" s="17"/>
      <c r="C125" s="17">
        <v>6000</v>
      </c>
      <c r="D125" s="34" t="s">
        <v>36</v>
      </c>
    </row>
    <row r="126" spans="1:4" x14ac:dyDescent="0.25">
      <c r="A126" s="22">
        <v>41973</v>
      </c>
      <c r="B126" s="17">
        <v>1000</v>
      </c>
      <c r="C126" s="17"/>
      <c r="D126" s="34" t="s">
        <v>34</v>
      </c>
    </row>
    <row r="127" spans="1:4" ht="15.75" customHeight="1" thickBot="1" x14ac:dyDescent="0.3">
      <c r="A127" s="25"/>
      <c r="B127" s="17"/>
      <c r="C127" s="17"/>
      <c r="D127" s="32"/>
    </row>
    <row r="128" spans="1:4" ht="15.75" thickBot="1" x14ac:dyDescent="0.3">
      <c r="A128" s="37" t="s">
        <v>112</v>
      </c>
      <c r="B128" s="19">
        <f>SUM(B119:B127)</f>
        <v>6000</v>
      </c>
      <c r="C128" s="19">
        <f>SUM(C119:C127)</f>
        <v>14508.86</v>
      </c>
      <c r="D128" s="20"/>
    </row>
    <row r="129" spans="1:4" x14ac:dyDescent="0.25">
      <c r="A129" s="22">
        <v>41983</v>
      </c>
      <c r="B129" s="17">
        <v>2000</v>
      </c>
      <c r="C129" s="17"/>
      <c r="D129" s="28" t="s">
        <v>40</v>
      </c>
    </row>
    <row r="130" spans="1:4" x14ac:dyDescent="0.25">
      <c r="A130" s="22">
        <v>41988</v>
      </c>
      <c r="B130" s="17">
        <v>1300</v>
      </c>
      <c r="C130" s="17"/>
      <c r="D130" s="34" t="s">
        <v>42</v>
      </c>
    </row>
    <row r="131" spans="1:4" ht="30" x14ac:dyDescent="0.25">
      <c r="A131" s="22">
        <v>41990</v>
      </c>
      <c r="B131" s="17">
        <v>3000</v>
      </c>
      <c r="C131" s="17"/>
      <c r="D131" s="28" t="s">
        <v>113</v>
      </c>
    </row>
    <row r="132" spans="1:4" x14ac:dyDescent="0.25">
      <c r="A132" s="22">
        <v>41992</v>
      </c>
      <c r="B132" s="17">
        <v>2000</v>
      </c>
      <c r="C132" s="17"/>
      <c r="D132" s="28" t="s">
        <v>35</v>
      </c>
    </row>
    <row r="133" spans="1:4" x14ac:dyDescent="0.25">
      <c r="A133" s="22">
        <v>42002</v>
      </c>
      <c r="B133" s="17">
        <v>2000</v>
      </c>
      <c r="C133" s="17"/>
      <c r="D133" s="28" t="s">
        <v>41</v>
      </c>
    </row>
    <row r="134" spans="1:4" x14ac:dyDescent="0.25">
      <c r="A134" s="22">
        <v>42003</v>
      </c>
      <c r="B134" s="17"/>
      <c r="C134" s="17">
        <v>1350</v>
      </c>
      <c r="D134" s="34" t="s">
        <v>115</v>
      </c>
    </row>
    <row r="135" spans="1:4" x14ac:dyDescent="0.25">
      <c r="A135" s="22">
        <v>42003</v>
      </c>
      <c r="B135" s="17"/>
      <c r="C135" s="17">
        <v>6000</v>
      </c>
      <c r="D135" s="34" t="s">
        <v>114</v>
      </c>
    </row>
    <row r="136" spans="1:4" x14ac:dyDescent="0.25">
      <c r="A136" s="22">
        <v>42003</v>
      </c>
      <c r="B136" s="17"/>
      <c r="C136" s="17">
        <v>9000</v>
      </c>
      <c r="D136" s="18" t="s">
        <v>43</v>
      </c>
    </row>
    <row r="137" spans="1:4" ht="15.75" customHeight="1" thickBot="1" x14ac:dyDescent="0.3">
      <c r="A137" s="25"/>
      <c r="B137" s="17"/>
      <c r="C137" s="17"/>
      <c r="D137" s="32"/>
    </row>
    <row r="138" spans="1:4" ht="15.75" thickBot="1" x14ac:dyDescent="0.3">
      <c r="A138" s="37" t="s">
        <v>116</v>
      </c>
      <c r="B138" s="19">
        <f>SUM(B129:B137)</f>
        <v>10300</v>
      </c>
      <c r="C138" s="19">
        <f>SUM(C129:C137)</f>
        <v>16350</v>
      </c>
      <c r="D138" s="20"/>
    </row>
    <row r="139" spans="1:4" ht="15" customHeight="1" x14ac:dyDescent="0.25">
      <c r="A139" s="22">
        <v>42024</v>
      </c>
      <c r="B139" s="17">
        <v>2000</v>
      </c>
      <c r="C139" s="17"/>
      <c r="D139" s="28" t="s">
        <v>44</v>
      </c>
    </row>
    <row r="140" spans="1:4" x14ac:dyDescent="0.25">
      <c r="A140" s="22">
        <v>42030</v>
      </c>
      <c r="B140" s="17">
        <v>1000</v>
      </c>
      <c r="C140" s="17"/>
      <c r="D140" s="34" t="s">
        <v>53</v>
      </c>
    </row>
    <row r="141" spans="1:4" ht="15" customHeight="1" x14ac:dyDescent="0.25">
      <c r="A141" s="22">
        <v>42035</v>
      </c>
      <c r="B141" s="17"/>
      <c r="C141" s="17">
        <v>6000</v>
      </c>
      <c r="D141" s="34" t="s">
        <v>120</v>
      </c>
    </row>
    <row r="142" spans="1:4" ht="15" customHeight="1" thickBot="1" x14ac:dyDescent="0.3">
      <c r="A142" s="25"/>
      <c r="B142" s="17"/>
      <c r="C142" s="17"/>
      <c r="D142" s="32"/>
    </row>
    <row r="143" spans="1:4" ht="15.75" customHeight="1" thickBot="1" x14ac:dyDescent="0.3">
      <c r="A143" s="37" t="s">
        <v>121</v>
      </c>
      <c r="B143" s="19">
        <f>SUM(B139:B142)</f>
        <v>3000</v>
      </c>
      <c r="C143" s="19">
        <f>SUM(C140:C142)</f>
        <v>6000</v>
      </c>
      <c r="D143" s="20"/>
    </row>
    <row r="144" spans="1:4" x14ac:dyDescent="0.25">
      <c r="A144" s="22">
        <v>42037</v>
      </c>
      <c r="B144" s="17"/>
      <c r="C144" s="17">
        <v>3631.14</v>
      </c>
      <c r="D144" s="34" t="s">
        <v>122</v>
      </c>
    </row>
    <row r="145" spans="1:4" ht="15" customHeight="1" x14ac:dyDescent="0.25">
      <c r="A145" s="22">
        <v>42045</v>
      </c>
      <c r="B145" s="17">
        <v>2000</v>
      </c>
      <c r="C145" s="17"/>
      <c r="D145" s="28" t="s">
        <v>54</v>
      </c>
    </row>
    <row r="146" spans="1:4" x14ac:dyDescent="0.25">
      <c r="A146" s="22">
        <v>42055</v>
      </c>
      <c r="B146" s="17">
        <v>2000</v>
      </c>
      <c r="C146" s="17"/>
      <c r="D146" s="28" t="s">
        <v>50</v>
      </c>
    </row>
    <row r="147" spans="1:4" ht="15" customHeight="1" thickBot="1" x14ac:dyDescent="0.3">
      <c r="A147" s="25"/>
      <c r="B147" s="17"/>
      <c r="C147" s="17"/>
      <c r="D147" s="32"/>
    </row>
    <row r="148" spans="1:4" ht="15.75" thickBot="1" x14ac:dyDescent="0.3">
      <c r="A148" s="37" t="s">
        <v>123</v>
      </c>
      <c r="B148" s="19">
        <f>SUM(B144:B147)</f>
        <v>4000</v>
      </c>
      <c r="C148" s="19">
        <f>SUM(C144:C147)</f>
        <v>3631.14</v>
      </c>
      <c r="D148" s="20"/>
    </row>
    <row r="149" spans="1:4" x14ac:dyDescent="0.25">
      <c r="A149" s="22">
        <v>42065</v>
      </c>
      <c r="B149" s="17"/>
      <c r="C149" s="17">
        <v>6000</v>
      </c>
      <c r="D149" s="34" t="s">
        <v>125</v>
      </c>
    </row>
    <row r="150" spans="1:4" ht="15.75" customHeight="1" x14ac:dyDescent="0.25">
      <c r="A150" s="22">
        <v>42066</v>
      </c>
      <c r="B150" s="17">
        <v>1500</v>
      </c>
      <c r="C150" s="17"/>
      <c r="D150" s="28" t="s">
        <v>39</v>
      </c>
    </row>
    <row r="151" spans="1:4" x14ac:dyDescent="0.25">
      <c r="A151" s="22">
        <v>42067</v>
      </c>
      <c r="B151" s="17">
        <v>2000</v>
      </c>
      <c r="C151" s="17"/>
      <c r="D151" s="28" t="s">
        <v>126</v>
      </c>
    </row>
    <row r="152" spans="1:4" x14ac:dyDescent="0.25">
      <c r="A152" s="22">
        <v>42070</v>
      </c>
      <c r="B152" s="17">
        <v>500</v>
      </c>
      <c r="C152" s="17"/>
      <c r="D152" s="28" t="s">
        <v>127</v>
      </c>
    </row>
    <row r="153" spans="1:4" x14ac:dyDescent="0.25">
      <c r="A153" s="22">
        <v>42074</v>
      </c>
      <c r="B153" s="17">
        <v>1000</v>
      </c>
      <c r="C153" s="17"/>
      <c r="D153" s="34" t="s">
        <v>56</v>
      </c>
    </row>
    <row r="154" spans="1:4" x14ac:dyDescent="0.25">
      <c r="A154" s="22">
        <v>42083</v>
      </c>
      <c r="B154" s="17">
        <v>2000</v>
      </c>
      <c r="C154" s="17"/>
      <c r="D154" s="28" t="s">
        <v>128</v>
      </c>
    </row>
    <row r="155" spans="1:4" x14ac:dyDescent="0.25">
      <c r="A155" s="22">
        <v>42086</v>
      </c>
      <c r="B155" s="17">
        <v>2000</v>
      </c>
      <c r="C155" s="17"/>
      <c r="D155" s="28" t="s">
        <v>62</v>
      </c>
    </row>
    <row r="156" spans="1:4" x14ac:dyDescent="0.25">
      <c r="A156" s="22">
        <v>42092</v>
      </c>
      <c r="B156" s="17">
        <v>1000</v>
      </c>
      <c r="C156" s="17"/>
      <c r="D156" s="34" t="s">
        <v>64</v>
      </c>
    </row>
    <row r="157" spans="1:4" x14ac:dyDescent="0.25">
      <c r="A157" s="22">
        <v>42093</v>
      </c>
      <c r="B157" s="17"/>
      <c r="C157" s="17">
        <v>3631.14</v>
      </c>
      <c r="D157" s="34" t="s">
        <v>122</v>
      </c>
    </row>
    <row r="158" spans="1:4" x14ac:dyDescent="0.25">
      <c r="A158" s="22">
        <v>42094</v>
      </c>
      <c r="B158" s="17"/>
      <c r="C158" s="17">
        <v>3620</v>
      </c>
      <c r="D158" s="34" t="s">
        <v>129</v>
      </c>
    </row>
    <row r="159" spans="1:4" x14ac:dyDescent="0.25">
      <c r="A159" s="22">
        <v>42094</v>
      </c>
      <c r="B159" s="17"/>
      <c r="C159" s="17">
        <v>793.29</v>
      </c>
      <c r="D159" s="34" t="s">
        <v>130</v>
      </c>
    </row>
    <row r="160" spans="1:4" x14ac:dyDescent="0.25">
      <c r="A160" s="22">
        <v>42094</v>
      </c>
      <c r="B160" s="17"/>
      <c r="C160" s="17">
        <v>1431</v>
      </c>
      <c r="D160" s="34" t="s">
        <v>43</v>
      </c>
    </row>
    <row r="161" spans="1:4" x14ac:dyDescent="0.25">
      <c r="A161" s="22">
        <v>42094</v>
      </c>
      <c r="B161" s="17"/>
      <c r="C161" s="17">
        <v>6000</v>
      </c>
      <c r="D161" s="28" t="s">
        <v>131</v>
      </c>
    </row>
    <row r="162" spans="1:4" ht="15" customHeight="1" thickBot="1" x14ac:dyDescent="0.3">
      <c r="A162" s="25"/>
      <c r="B162" s="17"/>
      <c r="C162" s="17"/>
      <c r="D162" s="32"/>
    </row>
    <row r="163" spans="1:4" ht="15.75" thickBot="1" x14ac:dyDescent="0.3">
      <c r="A163" s="37" t="s">
        <v>132</v>
      </c>
      <c r="B163" s="19">
        <f>SUM(B149:B162)</f>
        <v>10000</v>
      </c>
      <c r="C163" s="19">
        <f>SUM(C149:C162)</f>
        <v>21475.43</v>
      </c>
      <c r="D163" s="20"/>
    </row>
    <row r="164" spans="1:4" ht="14.45" customHeight="1" x14ac:dyDescent="0.25">
      <c r="A164" s="22"/>
      <c r="B164" s="17"/>
      <c r="C164" s="17"/>
      <c r="D164" s="28"/>
    </row>
    <row r="165" spans="1:4" x14ac:dyDescent="0.25">
      <c r="A165" s="22">
        <v>42103</v>
      </c>
      <c r="B165" s="17">
        <v>2000</v>
      </c>
      <c r="C165" s="17"/>
      <c r="D165" s="28" t="s">
        <v>133</v>
      </c>
    </row>
    <row r="166" spans="1:4" x14ac:dyDescent="0.25">
      <c r="A166" s="22">
        <v>42108</v>
      </c>
      <c r="B166" s="17"/>
      <c r="C166" s="17">
        <v>2160</v>
      </c>
      <c r="D166" s="28" t="s">
        <v>134</v>
      </c>
    </row>
    <row r="167" spans="1:4" x14ac:dyDescent="0.25">
      <c r="A167" s="22">
        <v>42109</v>
      </c>
      <c r="B167" s="17">
        <v>2000</v>
      </c>
      <c r="C167" s="17"/>
      <c r="D167" s="28" t="s">
        <v>135</v>
      </c>
    </row>
    <row r="168" spans="1:4" x14ac:dyDescent="0.25">
      <c r="A168" s="22">
        <v>42111</v>
      </c>
      <c r="B168" s="17">
        <v>1000</v>
      </c>
      <c r="C168" s="17"/>
      <c r="D168" s="28" t="s">
        <v>136</v>
      </c>
    </row>
    <row r="169" spans="1:4" x14ac:dyDescent="0.25">
      <c r="A169" s="22">
        <v>42120</v>
      </c>
      <c r="B169" s="17">
        <v>1000</v>
      </c>
      <c r="C169" s="17"/>
      <c r="D169" s="28" t="s">
        <v>88</v>
      </c>
    </row>
    <row r="170" spans="1:4" x14ac:dyDescent="0.25">
      <c r="A170" s="22">
        <v>42121</v>
      </c>
      <c r="B170" s="17">
        <v>1000</v>
      </c>
      <c r="C170" s="17"/>
      <c r="D170" s="34" t="s">
        <v>68</v>
      </c>
    </row>
    <row r="171" spans="1:4" x14ac:dyDescent="0.25">
      <c r="A171" s="22">
        <v>42124</v>
      </c>
      <c r="B171" s="17"/>
      <c r="C171" s="17">
        <v>6000</v>
      </c>
      <c r="D171" s="28" t="s">
        <v>137</v>
      </c>
    </row>
    <row r="172" spans="1:4" ht="15" customHeight="1" thickBot="1" x14ac:dyDescent="0.3">
      <c r="A172" s="25"/>
      <c r="B172" s="17"/>
      <c r="C172" s="17"/>
      <c r="D172" s="32"/>
    </row>
    <row r="173" spans="1:4" ht="15.75" thickBot="1" x14ac:dyDescent="0.3">
      <c r="A173" s="37" t="s">
        <v>138</v>
      </c>
      <c r="B173" s="19">
        <f>SUM(B164:B172)</f>
        <v>7000</v>
      </c>
      <c r="C173" s="19">
        <f>SUM(C164:C172)</f>
        <v>8160</v>
      </c>
      <c r="D173" s="20"/>
    </row>
    <row r="174" spans="1:4" x14ac:dyDescent="0.25">
      <c r="A174" s="22">
        <v>42135</v>
      </c>
      <c r="B174" s="17"/>
      <c r="C174" s="17">
        <v>4320</v>
      </c>
      <c r="D174" s="28" t="s">
        <v>139</v>
      </c>
    </row>
    <row r="175" spans="1:4" x14ac:dyDescent="0.25">
      <c r="A175" s="22">
        <v>42143</v>
      </c>
      <c r="B175" s="17">
        <v>2000</v>
      </c>
      <c r="C175" s="17"/>
      <c r="D175" s="28" t="s">
        <v>67</v>
      </c>
    </row>
    <row r="176" spans="1:4" x14ac:dyDescent="0.25">
      <c r="A176" s="22">
        <v>42146</v>
      </c>
      <c r="B176" s="17">
        <v>2000</v>
      </c>
      <c r="C176" s="17"/>
      <c r="D176" s="28" t="s">
        <v>140</v>
      </c>
    </row>
    <row r="177" spans="1:4" x14ac:dyDescent="0.25">
      <c r="A177" s="22">
        <v>42150</v>
      </c>
      <c r="B177" s="17">
        <v>1000</v>
      </c>
      <c r="C177" s="17"/>
      <c r="D177" s="28" t="s">
        <v>141</v>
      </c>
    </row>
    <row r="178" spans="1:4" x14ac:dyDescent="0.25">
      <c r="A178" s="22">
        <v>42150</v>
      </c>
      <c r="B178" s="17">
        <v>1000</v>
      </c>
      <c r="C178" s="17"/>
      <c r="D178" s="34" t="s">
        <v>78</v>
      </c>
    </row>
    <row r="179" spans="1:4" x14ac:dyDescent="0.25">
      <c r="A179" s="22">
        <v>42154</v>
      </c>
      <c r="B179" s="17"/>
      <c r="C179" s="17">
        <v>1285</v>
      </c>
      <c r="D179" s="34" t="s">
        <v>143</v>
      </c>
    </row>
    <row r="180" spans="1:4" x14ac:dyDescent="0.25">
      <c r="A180" s="22">
        <v>42154</v>
      </c>
      <c r="B180" s="17"/>
      <c r="C180" s="17">
        <f>2128+372</f>
        <v>2500</v>
      </c>
      <c r="D180" s="34" t="s">
        <v>43</v>
      </c>
    </row>
    <row r="181" spans="1:4" x14ac:dyDescent="0.25">
      <c r="A181" s="22">
        <v>42154</v>
      </c>
      <c r="B181" s="17"/>
      <c r="C181" s="17">
        <v>6000</v>
      </c>
      <c r="D181" s="28" t="s">
        <v>80</v>
      </c>
    </row>
    <row r="182" spans="1:4" ht="15" customHeight="1" thickBot="1" x14ac:dyDescent="0.3">
      <c r="A182" s="25"/>
      <c r="B182" s="17"/>
      <c r="C182" s="17"/>
      <c r="D182" s="32"/>
    </row>
    <row r="183" spans="1:4" ht="15.75" thickBot="1" x14ac:dyDescent="0.3">
      <c r="A183" s="37" t="s">
        <v>142</v>
      </c>
      <c r="B183" s="19">
        <f>SUM(B174:B182)</f>
        <v>6000</v>
      </c>
      <c r="C183" s="19">
        <f>SUM(C174:C182)</f>
        <v>14105</v>
      </c>
      <c r="D183" s="20"/>
    </row>
    <row r="184" spans="1:4" x14ac:dyDescent="0.25">
      <c r="A184" s="22">
        <v>42156</v>
      </c>
      <c r="B184" s="17"/>
      <c r="C184" s="17">
        <v>480</v>
      </c>
      <c r="D184" s="18" t="s">
        <v>145</v>
      </c>
    </row>
    <row r="185" spans="1:4" ht="14.45" customHeight="1" x14ac:dyDescent="0.25">
      <c r="A185" s="22">
        <v>42156</v>
      </c>
      <c r="B185" s="17"/>
      <c r="C185" s="17">
        <v>2800</v>
      </c>
      <c r="D185" s="34" t="s">
        <v>147</v>
      </c>
    </row>
    <row r="186" spans="1:4" ht="15" customHeight="1" x14ac:dyDescent="0.25">
      <c r="A186" s="22">
        <v>42159</v>
      </c>
      <c r="B186" s="17"/>
      <c r="C186" s="17">
        <f>1800+700</f>
        <v>2500</v>
      </c>
      <c r="D186" s="28" t="s">
        <v>146</v>
      </c>
    </row>
    <row r="187" spans="1:4" x14ac:dyDescent="0.25">
      <c r="A187" s="22">
        <v>42167</v>
      </c>
      <c r="B187" s="17"/>
      <c r="C187" s="17">
        <v>1530</v>
      </c>
      <c r="D187" s="28" t="s">
        <v>148</v>
      </c>
    </row>
    <row r="188" spans="1:4" ht="14.45" customHeight="1" x14ac:dyDescent="0.25">
      <c r="A188" s="22">
        <v>42169</v>
      </c>
      <c r="B188" s="17"/>
      <c r="C188" s="17">
        <v>360</v>
      </c>
      <c r="D188" s="28" t="s">
        <v>149</v>
      </c>
    </row>
    <row r="189" spans="1:4" x14ac:dyDescent="0.25">
      <c r="A189" s="22">
        <v>42172</v>
      </c>
      <c r="B189" s="17"/>
      <c r="C189" s="17">
        <v>3800</v>
      </c>
      <c r="D189" s="28" t="s">
        <v>150</v>
      </c>
    </row>
    <row r="190" spans="1:4" ht="14.45" customHeight="1" x14ac:dyDescent="0.25">
      <c r="A190" s="22">
        <v>42177</v>
      </c>
      <c r="B190" s="17">
        <v>1000</v>
      </c>
      <c r="C190" s="17"/>
      <c r="D190" s="34" t="s">
        <v>85</v>
      </c>
    </row>
    <row r="191" spans="1:4" x14ac:dyDescent="0.25">
      <c r="A191" s="22">
        <v>42178</v>
      </c>
      <c r="B191" s="17">
        <v>2000</v>
      </c>
      <c r="C191" s="17"/>
      <c r="D191" s="28" t="s">
        <v>77</v>
      </c>
    </row>
    <row r="192" spans="1:4" ht="15" customHeight="1" x14ac:dyDescent="0.25">
      <c r="A192" s="22">
        <v>42180</v>
      </c>
      <c r="B192" s="17">
        <v>2000</v>
      </c>
      <c r="C192" s="17"/>
      <c r="D192" s="28" t="s">
        <v>151</v>
      </c>
    </row>
    <row r="193" spans="1:4" ht="30" x14ac:dyDescent="0.25">
      <c r="A193" s="22">
        <v>42180</v>
      </c>
      <c r="B193" s="17"/>
      <c r="C193" s="17">
        <v>1500</v>
      </c>
      <c r="D193" s="28" t="s">
        <v>152</v>
      </c>
    </row>
    <row r="194" spans="1:4" ht="14.45" customHeight="1" x14ac:dyDescent="0.25">
      <c r="A194" s="22"/>
      <c r="B194" s="17"/>
      <c r="C194" s="17"/>
      <c r="D194" s="28"/>
    </row>
    <row r="195" spans="1:4" ht="15.75" thickBot="1" x14ac:dyDescent="0.3">
      <c r="A195" s="25"/>
      <c r="B195" s="17"/>
      <c r="C195" s="17"/>
      <c r="D195" s="32"/>
    </row>
    <row r="196" spans="1:4" ht="15.75" thickBot="1" x14ac:dyDescent="0.3">
      <c r="A196" s="37" t="s">
        <v>144</v>
      </c>
      <c r="B196" s="19">
        <f>SUM(B184:B195)</f>
        <v>5000</v>
      </c>
      <c r="C196" s="19">
        <f>SUM(C184:C195)</f>
        <v>12970</v>
      </c>
      <c r="D196" s="20"/>
    </row>
    <row r="197" spans="1:4" x14ac:dyDescent="0.25">
      <c r="A197" s="22">
        <v>42192</v>
      </c>
      <c r="B197" s="17">
        <v>2000</v>
      </c>
      <c r="C197" s="17"/>
      <c r="D197" s="28" t="s">
        <v>153</v>
      </c>
    </row>
    <row r="198" spans="1:4" x14ac:dyDescent="0.25">
      <c r="A198" s="22">
        <v>42194</v>
      </c>
      <c r="B198" s="17">
        <v>2000</v>
      </c>
      <c r="C198" s="17"/>
      <c r="D198" s="28" t="s">
        <v>154</v>
      </c>
    </row>
    <row r="199" spans="1:4" ht="15" customHeight="1" x14ac:dyDescent="0.25">
      <c r="A199" s="22">
        <v>42207</v>
      </c>
      <c r="B199" s="17">
        <v>2000</v>
      </c>
      <c r="C199" s="17"/>
      <c r="D199" s="28" t="s">
        <v>98</v>
      </c>
    </row>
    <row r="200" spans="1:4" x14ac:dyDescent="0.25">
      <c r="A200" s="22">
        <v>42215</v>
      </c>
      <c r="B200" s="17"/>
      <c r="C200" s="17">
        <f>6000+2000+2500</f>
        <v>10500</v>
      </c>
      <c r="D200" s="28" t="s">
        <v>155</v>
      </c>
    </row>
    <row r="201" spans="1:4" x14ac:dyDescent="0.25">
      <c r="A201" s="22">
        <v>42215</v>
      </c>
      <c r="B201" s="17">
        <v>1000</v>
      </c>
      <c r="C201" s="17"/>
      <c r="D201" s="34" t="s">
        <v>89</v>
      </c>
    </row>
    <row r="202" spans="1:4" ht="15.75" thickBot="1" x14ac:dyDescent="0.3">
      <c r="A202" s="25"/>
      <c r="B202" s="17"/>
      <c r="C202" s="17"/>
      <c r="D202" s="32"/>
    </row>
    <row r="203" spans="1:4" ht="15.75" thickBot="1" x14ac:dyDescent="0.3">
      <c r="A203" s="37" t="s">
        <v>156</v>
      </c>
      <c r="B203" s="19">
        <f>SUM(B197:B202)</f>
        <v>7000</v>
      </c>
      <c r="C203" s="19">
        <f>SUM(C197:C202)</f>
        <v>10500</v>
      </c>
      <c r="D203" s="20"/>
    </row>
    <row r="204" spans="1:4" x14ac:dyDescent="0.25">
      <c r="A204" s="22">
        <v>42222</v>
      </c>
      <c r="B204" s="17">
        <v>2000</v>
      </c>
      <c r="C204" s="17"/>
      <c r="D204" s="28" t="s">
        <v>157</v>
      </c>
    </row>
    <row r="205" spans="1:4" x14ac:dyDescent="0.25">
      <c r="A205" s="22">
        <v>42231</v>
      </c>
      <c r="B205" s="17"/>
      <c r="C205" s="17">
        <f>990+1053</f>
        <v>2043</v>
      </c>
      <c r="D205" s="28" t="s">
        <v>158</v>
      </c>
    </row>
    <row r="206" spans="1:4" x14ac:dyDescent="0.25">
      <c r="A206" s="22">
        <v>42235</v>
      </c>
      <c r="B206" s="17"/>
      <c r="C206" s="17">
        <v>6500</v>
      </c>
      <c r="D206" s="28" t="s">
        <v>159</v>
      </c>
    </row>
    <row r="207" spans="1:4" x14ac:dyDescent="0.25">
      <c r="A207" s="22">
        <v>42237</v>
      </c>
      <c r="B207" s="17"/>
      <c r="C207" s="17">
        <v>1800</v>
      </c>
      <c r="D207" s="28" t="s">
        <v>160</v>
      </c>
    </row>
    <row r="208" spans="1:4" x14ac:dyDescent="0.25">
      <c r="A208" s="22">
        <v>42237</v>
      </c>
      <c r="B208" s="17">
        <v>2000</v>
      </c>
      <c r="C208" s="17"/>
      <c r="D208" s="28" t="s">
        <v>99</v>
      </c>
    </row>
    <row r="209" spans="1:4" x14ac:dyDescent="0.25">
      <c r="A209" s="22">
        <v>42238</v>
      </c>
      <c r="B209" s="17"/>
      <c r="C209" s="17">
        <f>587*0.93</f>
        <v>545.91000000000008</v>
      </c>
      <c r="D209" s="28" t="s">
        <v>161</v>
      </c>
    </row>
    <row r="210" spans="1:4" x14ac:dyDescent="0.25">
      <c r="A210" s="22">
        <v>42241</v>
      </c>
      <c r="B210" s="17">
        <v>2000</v>
      </c>
      <c r="C210" s="17"/>
      <c r="D210" s="28" t="s">
        <v>21</v>
      </c>
    </row>
    <row r="211" spans="1:4" x14ac:dyDescent="0.25">
      <c r="A211" s="22">
        <v>42242</v>
      </c>
      <c r="B211" s="17">
        <v>2000</v>
      </c>
      <c r="C211" s="17"/>
      <c r="D211" s="28" t="s">
        <v>162</v>
      </c>
    </row>
    <row r="212" spans="1:4" x14ac:dyDescent="0.25">
      <c r="A212" s="22">
        <v>42245</v>
      </c>
      <c r="B212" s="17">
        <v>1000</v>
      </c>
      <c r="C212" s="17"/>
      <c r="D212" s="34" t="s">
        <v>94</v>
      </c>
    </row>
    <row r="213" spans="1:4" x14ac:dyDescent="0.25">
      <c r="A213" s="22">
        <v>42246</v>
      </c>
      <c r="B213" s="17"/>
      <c r="C213" s="17">
        <v>9000</v>
      </c>
      <c r="D213" s="23" t="s">
        <v>163</v>
      </c>
    </row>
    <row r="214" spans="1:4" ht="15.75" thickBot="1" x14ac:dyDescent="0.3">
      <c r="A214" s="25"/>
      <c r="B214" s="17"/>
      <c r="C214" s="17"/>
      <c r="D214" s="32"/>
    </row>
    <row r="215" spans="1:4" ht="15.75" thickBot="1" x14ac:dyDescent="0.3">
      <c r="A215" s="37" t="s">
        <v>164</v>
      </c>
      <c r="B215" s="19">
        <f>SUM(B204:B214)</f>
        <v>9000</v>
      </c>
      <c r="C215" s="19">
        <f>SUM(C204:C214)</f>
        <v>19888.91</v>
      </c>
      <c r="D215" s="20"/>
    </row>
    <row r="216" spans="1:4" x14ac:dyDescent="0.25">
      <c r="A216" s="22">
        <v>42254</v>
      </c>
      <c r="B216" s="17">
        <v>1869</v>
      </c>
      <c r="C216" s="17"/>
      <c r="D216" s="28" t="s">
        <v>100</v>
      </c>
    </row>
    <row r="217" spans="1:4" x14ac:dyDescent="0.25">
      <c r="A217" s="22">
        <v>42260</v>
      </c>
      <c r="B217" s="17"/>
      <c r="C217" s="17">
        <v>1053</v>
      </c>
      <c r="D217" s="28" t="s">
        <v>165</v>
      </c>
    </row>
    <row r="218" spans="1:4" x14ac:dyDescent="0.25">
      <c r="A218" s="22">
        <v>42277</v>
      </c>
      <c r="B218" s="17"/>
      <c r="C218" s="17">
        <v>7000</v>
      </c>
      <c r="D218" s="67" t="s">
        <v>166</v>
      </c>
    </row>
    <row r="219" spans="1:4" ht="15.75" thickBot="1" x14ac:dyDescent="0.3">
      <c r="A219" s="25"/>
      <c r="B219" s="17"/>
      <c r="C219" s="17"/>
      <c r="D219" s="32"/>
    </row>
    <row r="220" spans="1:4" ht="15.75" thickBot="1" x14ac:dyDescent="0.3">
      <c r="A220" s="37" t="s">
        <v>167</v>
      </c>
      <c r="B220" s="19">
        <f>SUM(B216:B219)</f>
        <v>1869</v>
      </c>
      <c r="C220" s="19">
        <f>SUM(C216:C219)</f>
        <v>8053</v>
      </c>
      <c r="D220" s="20"/>
    </row>
    <row r="221" spans="1:4" x14ac:dyDescent="0.25">
      <c r="A221" s="22">
        <v>42288</v>
      </c>
      <c r="B221" s="17"/>
      <c r="C221" s="17">
        <v>1053</v>
      </c>
      <c r="D221" s="28" t="s">
        <v>168</v>
      </c>
    </row>
    <row r="222" spans="1:4" x14ac:dyDescent="0.25">
      <c r="A222" s="22">
        <v>42288</v>
      </c>
      <c r="B222" s="17"/>
      <c r="C222" s="17">
        <f>55+151.2</f>
        <v>206.2</v>
      </c>
      <c r="D222" s="68" t="s">
        <v>43</v>
      </c>
    </row>
    <row r="223" spans="1:4" x14ac:dyDescent="0.25">
      <c r="A223" s="22">
        <v>42289</v>
      </c>
      <c r="B223" s="17"/>
      <c r="C223" s="17">
        <v>6400</v>
      </c>
      <c r="D223" s="68" t="s">
        <v>159</v>
      </c>
    </row>
    <row r="224" spans="1:4" x14ac:dyDescent="0.25">
      <c r="A224" s="22">
        <v>42296</v>
      </c>
      <c r="B224" s="17">
        <v>2000</v>
      </c>
      <c r="C224" s="17"/>
      <c r="D224" s="28" t="s">
        <v>169</v>
      </c>
    </row>
    <row r="225" spans="1:4" x14ac:dyDescent="0.25">
      <c r="A225" s="22">
        <v>42300</v>
      </c>
      <c r="B225" s="17">
        <v>4000</v>
      </c>
      <c r="C225" s="17"/>
      <c r="D225" s="28" t="s">
        <v>111</v>
      </c>
    </row>
    <row r="226" spans="1:4" x14ac:dyDescent="0.25">
      <c r="A226" s="22">
        <v>42301</v>
      </c>
      <c r="B226" s="17">
        <v>2000</v>
      </c>
      <c r="C226" s="17"/>
      <c r="D226" s="34" t="s">
        <v>170</v>
      </c>
    </row>
    <row r="227" spans="1:4" x14ac:dyDescent="0.25">
      <c r="A227" s="22">
        <v>42304</v>
      </c>
      <c r="B227" s="17">
        <v>2000</v>
      </c>
      <c r="C227" s="17"/>
      <c r="D227" s="28" t="s">
        <v>22</v>
      </c>
    </row>
    <row r="228" spans="1:4" x14ac:dyDescent="0.25">
      <c r="A228" s="22">
        <v>42307</v>
      </c>
      <c r="B228" s="17"/>
      <c r="C228" s="17">
        <v>7000</v>
      </c>
      <c r="D228" s="67" t="s">
        <v>38</v>
      </c>
    </row>
    <row r="229" spans="1:4" ht="15.75" thickBot="1" x14ac:dyDescent="0.3">
      <c r="A229" s="25"/>
      <c r="B229" s="17"/>
      <c r="C229" s="17"/>
      <c r="D229" s="32"/>
    </row>
    <row r="230" spans="1:4" ht="15.75" thickBot="1" x14ac:dyDescent="0.3">
      <c r="A230" s="37" t="s">
        <v>171</v>
      </c>
      <c r="B230" s="19">
        <f>SUM(B221:B229)</f>
        <v>10000</v>
      </c>
      <c r="C230" s="19">
        <f>SUM(C221:C229)</f>
        <v>14659.2</v>
      </c>
      <c r="D230" s="20"/>
    </row>
    <row r="231" spans="1:4" x14ac:dyDescent="0.25">
      <c r="A231" s="22">
        <v>42334</v>
      </c>
      <c r="B231" s="17">
        <v>2000</v>
      </c>
      <c r="C231" s="17"/>
      <c r="D231" s="28" t="s">
        <v>26</v>
      </c>
    </row>
    <row r="232" spans="1:4" x14ac:dyDescent="0.25">
      <c r="A232" s="22">
        <v>42338</v>
      </c>
      <c r="B232" s="17">
        <v>1000</v>
      </c>
      <c r="C232" s="17"/>
      <c r="D232" s="34" t="s">
        <v>34</v>
      </c>
    </row>
    <row r="233" spans="1:4" x14ac:dyDescent="0.25">
      <c r="A233" s="22">
        <v>42338</v>
      </c>
      <c r="B233" s="17"/>
      <c r="C233" s="17">
        <v>7000</v>
      </c>
      <c r="D233" s="67" t="s">
        <v>36</v>
      </c>
    </row>
    <row r="234" spans="1:4" ht="15.75" thickBot="1" x14ac:dyDescent="0.3">
      <c r="A234" s="25"/>
      <c r="B234" s="17"/>
      <c r="C234" s="17"/>
      <c r="D234" s="32"/>
    </row>
    <row r="235" spans="1:4" ht="15.75" thickBot="1" x14ac:dyDescent="0.3">
      <c r="A235" s="37" t="s">
        <v>171</v>
      </c>
      <c r="B235" s="19">
        <f>SUM(B231:B234)</f>
        <v>3000</v>
      </c>
      <c r="C235" s="19">
        <f>SUM(C231:C234)</f>
        <v>7000</v>
      </c>
      <c r="D235" s="20"/>
    </row>
    <row r="236" spans="1:4" x14ac:dyDescent="0.25">
      <c r="A236" s="38"/>
      <c r="B236" s="5"/>
      <c r="C236" s="5"/>
      <c r="D236" s="7"/>
    </row>
    <row r="237" spans="1:4" ht="15.75" thickBot="1" x14ac:dyDescent="0.3">
      <c r="A237" s="39" t="s">
        <v>8</v>
      </c>
      <c r="B237" s="8">
        <f>B14+B22+B29+B42+B52+B60+B68+B76+B85+B91+B98+B106+B112+B118+B128+B138+B143+B148+B163+B173+B183+B196+B203+B215+B220+B230+B235</f>
        <v>177669</v>
      </c>
      <c r="C237" s="8">
        <f>C14+C22+C29+C42+C52+C60+C68+C76+C85+C91+C98+C106+C112+C118+C128+C138+C143+C148+C163+C173+C183+C196+C203+C215+C220+C230+C235</f>
        <v>253084.68000000002</v>
      </c>
      <c r="D237" s="40"/>
    </row>
    <row r="238" spans="1:4" x14ac:dyDescent="0.25">
      <c r="A238" s="9"/>
      <c r="B238" s="9"/>
      <c r="C238" s="9"/>
    </row>
    <row r="239" spans="1:4" x14ac:dyDescent="0.25">
      <c r="A239" s="10" t="s">
        <v>9</v>
      </c>
      <c r="B239" s="48">
        <v>42346</v>
      </c>
      <c r="C239" s="53">
        <f>B237-C237</f>
        <v>-75415.680000000022</v>
      </c>
    </row>
    <row r="240" spans="1:4" ht="15.75" thickBot="1" x14ac:dyDescent="0.3"/>
    <row r="241" spans="1:4" ht="15.75" thickBot="1" x14ac:dyDescent="0.3">
      <c r="A241" s="65" t="s">
        <v>10</v>
      </c>
      <c r="B241" s="66"/>
      <c r="C241" s="41"/>
      <c r="D241" s="11" t="s">
        <v>11</v>
      </c>
    </row>
    <row r="242" spans="1:4" x14ac:dyDescent="0.25">
      <c r="A242" s="58"/>
      <c r="B242" s="59"/>
      <c r="C242" s="59"/>
      <c r="D242" s="60"/>
    </row>
    <row r="243" spans="1:4" x14ac:dyDescent="0.25">
      <c r="A243" s="61" t="s">
        <v>12</v>
      </c>
      <c r="B243" s="62"/>
      <c r="C243" s="12">
        <v>1000</v>
      </c>
      <c r="D243" s="55" t="s">
        <v>172</v>
      </c>
    </row>
    <row r="244" spans="1:4" x14ac:dyDescent="0.25">
      <c r="A244" s="63" t="s">
        <v>13</v>
      </c>
      <c r="B244" s="64"/>
      <c r="C244" s="12">
        <v>1000</v>
      </c>
      <c r="D244" s="54" t="s">
        <v>173</v>
      </c>
    </row>
    <row r="245" spans="1:4" x14ac:dyDescent="0.25">
      <c r="A245" s="63" t="s">
        <v>14</v>
      </c>
      <c r="B245" s="64"/>
      <c r="C245" s="12">
        <v>2000</v>
      </c>
      <c r="D245" s="55" t="s">
        <v>172</v>
      </c>
    </row>
    <row r="246" spans="1:4" x14ac:dyDescent="0.25">
      <c r="A246" s="63" t="s">
        <v>124</v>
      </c>
      <c r="B246" s="64"/>
      <c r="C246" s="12">
        <v>2000</v>
      </c>
      <c r="D246" s="55" t="s">
        <v>172</v>
      </c>
    </row>
    <row r="247" spans="1:4" ht="15.75" thickBot="1" x14ac:dyDescent="0.3">
      <c r="A247" s="56"/>
      <c r="B247" s="57"/>
      <c r="C247" s="13"/>
      <c r="D247" s="42"/>
    </row>
    <row r="248" spans="1:4" x14ac:dyDescent="0.25">
      <c r="A248" s="14"/>
      <c r="B248" s="15" t="s">
        <v>15</v>
      </c>
      <c r="C248" s="21">
        <f>SUM(C243:C247)</f>
        <v>6000</v>
      </c>
      <c r="D248" s="14" t="s">
        <v>16</v>
      </c>
    </row>
  </sheetData>
  <mergeCells count="7">
    <mergeCell ref="A245:B245"/>
    <mergeCell ref="A246:B246"/>
    <mergeCell ref="A247:B247"/>
    <mergeCell ref="A241:B241"/>
    <mergeCell ref="A242:D242"/>
    <mergeCell ref="A243:B243"/>
    <mergeCell ref="A244:B244"/>
  </mergeCells>
  <phoneticPr fontId="0" type="noConversion"/>
  <conditionalFormatting sqref="C239">
    <cfRule type="cellIs" dxfId="9" priority="1" stopIfTrue="1" operator="lessThan">
      <formula>0</formula>
    </cfRule>
    <cfRule type="cellIs" dxfId="8" priority="2" stopIfTrue="1" operator="lessThan">
      <formula>0</formula>
    </cfRule>
    <cfRule type="cellIs" dxfId="7" priority="3" stopIfTrue="1" operator="lessThan">
      <formula>0</formula>
    </cfRule>
    <cfRule type="cellIs" dxfId="6" priority="4" stopIfTrue="1" operator="lessThan">
      <formula>0</formula>
    </cfRule>
    <cfRule type="cellIs" dxfId="5" priority="5" stopIfTrue="1" operator="less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Ozerova Natalya</dc:creator>
  <cp:lastModifiedBy>Наталья Озерова</cp:lastModifiedBy>
  <dcterms:created xsi:type="dcterms:W3CDTF">2013-09-05T13:56:54Z</dcterms:created>
  <dcterms:modified xsi:type="dcterms:W3CDTF">2015-12-08T20:29:06Z</dcterms:modified>
</cp:coreProperties>
</file>