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70" yWindow="65491" windowWidth="9330" windowHeight="12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Ozerova Natalya</author>
  </authors>
  <commentList>
    <comment ref="C169" authorId="0">
      <text>
        <r>
          <rPr>
            <b/>
            <sz val="9"/>
            <rFont val="Tahoma"/>
            <family val="2"/>
          </rPr>
          <t>Ozerova Natalya:</t>
        </r>
        <r>
          <rPr>
            <sz val="9"/>
            <rFont val="Tahoma"/>
            <family val="2"/>
          </rPr>
          <t xml:space="preserve">
до мая 2014 г  было 500 руб</t>
        </r>
      </text>
    </comment>
  </commentList>
</comments>
</file>

<file path=xl/sharedStrings.xml><?xml version="1.0" encoding="utf-8"?>
<sst xmlns="http://schemas.openxmlformats.org/spreadsheetml/2006/main" count="169" uniqueCount="140">
  <si>
    <t>Финансы Джина</t>
  </si>
  <si>
    <t>когда</t>
  </si>
  <si>
    <t>приход</t>
  </si>
  <si>
    <t>расход</t>
  </si>
  <si>
    <t>Комменты</t>
  </si>
  <si>
    <t>глистогонка</t>
  </si>
  <si>
    <t>пеленки</t>
  </si>
  <si>
    <t>лакомства</t>
  </si>
  <si>
    <t>ошейники</t>
  </si>
  <si>
    <t>передержка за июль</t>
  </si>
  <si>
    <t>лежак</t>
  </si>
  <si>
    <t>миска</t>
  </si>
  <si>
    <t>консервы</t>
  </si>
  <si>
    <t>корм</t>
  </si>
  <si>
    <t>стрижка</t>
  </si>
  <si>
    <t>итого июль 2013</t>
  </si>
  <si>
    <t>осмотр, УЗИ</t>
  </si>
  <si>
    <t>рулетка</t>
  </si>
  <si>
    <t>передержка за август</t>
  </si>
  <si>
    <t>итого август 2013</t>
  </si>
  <si>
    <t>Анна (г.Железнодорожный)</t>
  </si>
  <si>
    <t>Даша Argosha (сентябрь)</t>
  </si>
  <si>
    <t>Марина тетрис</t>
  </si>
  <si>
    <t>итого сентябрь 2013</t>
  </si>
  <si>
    <t>Всего</t>
  </si>
  <si>
    <t>баланс на</t>
  </si>
  <si>
    <t>постоянные фин.кураторы:</t>
  </si>
  <si>
    <t>последний месяц оплаты</t>
  </si>
  <si>
    <t>Даша (Argosha)</t>
  </si>
  <si>
    <t>ИТОГО:</t>
  </si>
  <si>
    <t>в месяц </t>
  </si>
  <si>
    <t>передержка за сентябрь</t>
  </si>
  <si>
    <t>Наиле на корм (натуралка)</t>
  </si>
  <si>
    <t>Ксения Лапина</t>
  </si>
  <si>
    <t>капли Advantix</t>
  </si>
  <si>
    <t>лекарства</t>
  </si>
  <si>
    <t>посещение врача (диагностика+анализы)</t>
  </si>
  <si>
    <t>анализы на бактерии</t>
  </si>
  <si>
    <t>плановый визит к врачу</t>
  </si>
  <si>
    <t>Даша Argosha (октябрь)</t>
  </si>
  <si>
    <t>итого октябрь 2013</t>
  </si>
  <si>
    <t>Светлана Ворушилова</t>
  </si>
  <si>
    <t>Даша Argosha (ноябрь)</t>
  </si>
  <si>
    <t>итого ноябрь 2013</t>
  </si>
  <si>
    <t>Анна Нюра</t>
  </si>
  <si>
    <t>аленка к</t>
  </si>
  <si>
    <t>Ирина Мясникова (ноябрь)</t>
  </si>
  <si>
    <t>Ольга Белова</t>
  </si>
  <si>
    <t>передержка с 17 по 30 ноября</t>
  </si>
  <si>
    <t>капли на холку Inspector</t>
  </si>
  <si>
    <t>Марина Слепцова (mari2013)</t>
  </si>
  <si>
    <t>из общей кассы</t>
  </si>
  <si>
    <t>Юля Dashaberman</t>
  </si>
  <si>
    <t>Александра (Деми) (ноябрь - декабрь)</t>
  </si>
  <si>
    <t>Екатерина Судьба (ноябрь)</t>
  </si>
  <si>
    <t>Виктория (Ahviva)</t>
  </si>
  <si>
    <t>Александра (Деми)</t>
  </si>
  <si>
    <t>Екатерина (Судьба)</t>
  </si>
  <si>
    <t>передержка с 1 по 15 декабря</t>
  </si>
  <si>
    <t>Ирина Мясникова (декабрь)</t>
  </si>
  <si>
    <t>Ольга Белова (декабрь)</t>
  </si>
  <si>
    <t>Екатерина Судьба (декабрь)</t>
  </si>
  <si>
    <t>передержка с 15 по 31 декабря</t>
  </si>
  <si>
    <t>Ольга Белова (январь)</t>
  </si>
  <si>
    <t>Вика Ahviva (декабрь)</t>
  </si>
  <si>
    <t>Екатерина Судьба (январь)</t>
  </si>
  <si>
    <t>Даша Argosha (декабрь-январь)+500руб к НГ</t>
  </si>
  <si>
    <t>итого декабрь 2013</t>
  </si>
  <si>
    <t>передержка за январь</t>
  </si>
  <si>
    <t>итого январь 2014</t>
  </si>
  <si>
    <t>Ольга Белова (разово)</t>
  </si>
  <si>
    <t>Вика Ahviva (январь)</t>
  </si>
  <si>
    <t>Ирина Мясникова (январь)</t>
  </si>
  <si>
    <t>Екатерина Судьба (февраль)</t>
  </si>
  <si>
    <t>итого февраль 2014</t>
  </si>
  <si>
    <t>Вика Ahviva (февраль)</t>
  </si>
  <si>
    <t>передержка за февраль-март</t>
  </si>
  <si>
    <t>Ольга Белова (февраль)</t>
  </si>
  <si>
    <t>Анна Нюра (февраль)</t>
  </si>
  <si>
    <t>Ольга OliaF (февраль)</t>
  </si>
  <si>
    <t>Ирина Мясникова (февраль)</t>
  </si>
  <si>
    <t>Вика Ahviva (март)</t>
  </si>
  <si>
    <t>капли от клещей</t>
  </si>
  <si>
    <t>Екатерина Судьба (март)</t>
  </si>
  <si>
    <t>Ольга Белова (март)</t>
  </si>
  <si>
    <t>прививка</t>
  </si>
  <si>
    <t>Ольга OliaF (март)</t>
  </si>
  <si>
    <t>итого март 2014</t>
  </si>
  <si>
    <t>Ольга OliaF</t>
  </si>
  <si>
    <t>Анна (Нюра)</t>
  </si>
  <si>
    <t>Александра Деми (март)</t>
  </si>
  <si>
    <t>Анна Нюра (март)</t>
  </si>
  <si>
    <t>Даша Argosha (февраль-апрель)</t>
  </si>
  <si>
    <t>Вика Ahviva (апрель)</t>
  </si>
  <si>
    <t>Ольга Белова (апрель)</t>
  </si>
  <si>
    <t>Екатерина Судьба (апрель)</t>
  </si>
  <si>
    <t>передержка за апрель</t>
  </si>
  <si>
    <t>Александра Деми (апрель)</t>
  </si>
  <si>
    <t>Анна Нюра (апрель)</t>
  </si>
  <si>
    <t>Ольга Белова (май)</t>
  </si>
  <si>
    <t>Вика Ahviva (май)</t>
  </si>
  <si>
    <t>за корм, без чека</t>
  </si>
  <si>
    <t>Екатерина Судьба (май)</t>
  </si>
  <si>
    <t>ошейник, поводок, лежак, лакомства</t>
  </si>
  <si>
    <t>итого апрель 2014</t>
  </si>
  <si>
    <t>итого май 2014</t>
  </si>
  <si>
    <t>Александра Деми (январь) + 200 к НГ</t>
  </si>
  <si>
    <t>Александра Деми (февраль)</t>
  </si>
  <si>
    <t>капли от клещей Адвантикс (апрель-май)</t>
  </si>
  <si>
    <t>передержка (новая) за апрель-май</t>
  </si>
  <si>
    <t>Анна Нюра (май)</t>
  </si>
  <si>
    <t>Ольга OliaF (апрель-май)</t>
  </si>
  <si>
    <t>передержка до конца мая</t>
  </si>
  <si>
    <t>Ирина Мясникова</t>
  </si>
  <si>
    <t>Александра Деми (май-июнь)</t>
  </si>
  <si>
    <t>Вика Ahviva (июнь)</t>
  </si>
  <si>
    <t>Ольга Белова (июнь)</t>
  </si>
  <si>
    <t>лежак и лакомства</t>
  </si>
  <si>
    <t>передержка за июнь</t>
  </si>
  <si>
    <t>Екатерина Судьба (июнь)</t>
  </si>
  <si>
    <t>Даша Argosha (май-июнь)</t>
  </si>
  <si>
    <t>Ольга OliaF (июнь)</t>
  </si>
  <si>
    <t>Светлана Sv_n_vita (июнь)</t>
  </si>
  <si>
    <t>итого июнь 2014</t>
  </si>
  <si>
    <t>июнь</t>
  </si>
  <si>
    <t xml:space="preserve">Светлана (Sv_n_vita) </t>
  </si>
  <si>
    <t>http://vao-priut.org/forum/dzhina-%E2%80%93skromnaya-krasavitsa-ishchem-kvartirnuyu-perederzhku-i-finkuratorov</t>
  </si>
  <si>
    <t>Анна Нюра (июнь) на общую карту СБ</t>
  </si>
  <si>
    <t>капли от клещей Адвантикс (июнь-июль)</t>
  </si>
  <si>
    <t>УЗИ</t>
  </si>
  <si>
    <t>Ольга Белова (июль)</t>
  </si>
  <si>
    <t>Анна Нюра (июль)</t>
  </si>
  <si>
    <t>Евгения и Алексей Моско</t>
  </si>
  <si>
    <t>Екатерина Судьба (июль)</t>
  </si>
  <si>
    <t>июль</t>
  </si>
  <si>
    <t>передержка с 1 по 5 июля</t>
  </si>
  <si>
    <t>Светлана Sv_n_vita (июль)</t>
  </si>
  <si>
    <t>итого июль 2014</t>
  </si>
  <si>
    <t>Ольга OliaF (июль)</t>
  </si>
  <si>
    <t>Александра Деми (июль+разово)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</si>
</sst>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8">
    <font>
      <sz val="10"/>
      <name val="Arial Cyr"/>
      <family val="0"/>
    </font>
    <font>
      <b/>
      <sz val="14"/>
      <name val="Book Antiqua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2" fillId="33" borderId="10" xfId="0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2" fillId="33" borderId="14" xfId="0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53" applyFont="1" applyAlignment="1">
      <alignment horizontal="right"/>
      <protection/>
    </xf>
    <xf numFmtId="14" fontId="5" fillId="0" borderId="0" xfId="53" applyNumberFormat="1" applyFont="1" applyAlignment="1">
      <alignment horizontal="center"/>
      <protection/>
    </xf>
    <xf numFmtId="4" fontId="5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2" fillId="33" borderId="10" xfId="53" applyNumberFormat="1" applyFont="1" applyFill="1" applyBorder="1" applyAlignment="1">
      <alignment horizontal="center"/>
      <protection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2" xfId="0" applyFill="1" applyBorder="1" applyAlignment="1">
      <alignment wrapText="1"/>
    </xf>
    <xf numFmtId="3" fontId="7" fillId="0" borderId="22" xfId="0" applyNumberFormat="1" applyFont="1" applyBorder="1" applyAlignment="1">
      <alignment horizontal="center"/>
    </xf>
    <xf numFmtId="0" fontId="0" fillId="0" borderId="13" xfId="53" applyFont="1" applyFill="1" applyBorder="1" applyAlignment="1">
      <alignment/>
      <protection/>
    </xf>
    <xf numFmtId="0" fontId="0" fillId="0" borderId="12" xfId="53" applyFont="1" applyFill="1" applyBorder="1" applyAlignment="1">
      <alignment/>
      <protection/>
    </xf>
    <xf numFmtId="3" fontId="2" fillId="33" borderId="11" xfId="53" applyNumberFormat="1" applyFont="1" applyFill="1" applyBorder="1" applyAlignment="1">
      <alignment horizontal="center"/>
      <protection/>
    </xf>
    <xf numFmtId="0" fontId="8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0" fillId="0" borderId="25" xfId="53" applyFont="1" applyFill="1" applyBorder="1" applyAlignment="1">
      <alignment/>
      <protection/>
    </xf>
    <xf numFmtId="0" fontId="0" fillId="33" borderId="16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4" xfId="0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33" borderId="16" xfId="53" applyFont="1" applyFill="1" applyBorder="1" applyAlignment="1">
      <alignment/>
      <protection/>
    </xf>
    <xf numFmtId="0" fontId="0" fillId="0" borderId="25" xfId="0" applyBorder="1" applyAlignment="1">
      <alignment horizontal="left"/>
    </xf>
    <xf numFmtId="0" fontId="0" fillId="33" borderId="27" xfId="0" applyFill="1" applyBorder="1" applyAlignment="1">
      <alignment/>
    </xf>
    <xf numFmtId="14" fontId="0" fillId="0" borderId="12" xfId="0" applyNumberFormat="1" applyFill="1" applyBorder="1" applyAlignment="1">
      <alignment horizontal="right"/>
    </xf>
    <xf numFmtId="14" fontId="0" fillId="0" borderId="28" xfId="0" applyNumberFormat="1" applyBorder="1" applyAlignment="1">
      <alignment horizontal="right"/>
    </xf>
    <xf numFmtId="164" fontId="2" fillId="33" borderId="10" xfId="53" applyNumberFormat="1" applyFont="1" applyFill="1" applyBorder="1" applyAlignment="1">
      <alignment horizontal="right"/>
      <protection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1" xfId="0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10" fillId="0" borderId="0" xfId="42" applyAlignment="1" applyProtection="1">
      <alignment/>
      <protection/>
    </xf>
    <xf numFmtId="164" fontId="0" fillId="0" borderId="22" xfId="53" applyNumberFormat="1" applyFont="1" applyFill="1" applyBorder="1" applyAlignment="1">
      <alignment horizontal="right"/>
      <protection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3" fontId="0" fillId="0" borderId="22" xfId="53" applyNumberFormat="1" applyFont="1" applyFill="1" applyBorder="1" applyAlignment="1">
      <alignment horizontal="center"/>
      <protection/>
    </xf>
    <xf numFmtId="3" fontId="0" fillId="0" borderId="12" xfId="53" applyNumberFormat="1" applyFont="1" applyFill="1" applyBorder="1" applyAlignment="1">
      <alignment horizontal="center"/>
      <protection/>
    </xf>
    <xf numFmtId="3" fontId="0" fillId="0" borderId="32" xfId="53" applyNumberFormat="1" applyFont="1" applyFill="1" applyBorder="1" applyAlignment="1">
      <alignment horizontal="center"/>
      <protection/>
    </xf>
    <xf numFmtId="164" fontId="0" fillId="0" borderId="22" xfId="53" applyNumberFormat="1" applyFont="1" applyFill="1" applyBorder="1" applyAlignment="1">
      <alignment horizontal="center"/>
      <protection/>
    </xf>
    <xf numFmtId="1" fontId="0" fillId="0" borderId="12" xfId="0" applyNumberFormat="1" applyFont="1" applyBorder="1" applyAlignment="1">
      <alignment horizontal="left"/>
    </xf>
    <xf numFmtId="0" fontId="8" fillId="0" borderId="20" xfId="0" applyFont="1" applyFill="1" applyBorder="1" applyAlignment="1">
      <alignment/>
    </xf>
    <xf numFmtId="0" fontId="3" fillId="0" borderId="0" xfId="53" applyFont="1" applyFill="1">
      <alignment/>
      <protection/>
    </xf>
    <xf numFmtId="0" fontId="0" fillId="34" borderId="17" xfId="0" applyFill="1" applyBorder="1" applyAlignment="1">
      <alignment/>
    </xf>
    <xf numFmtId="4" fontId="0" fillId="0" borderId="0" xfId="0" applyNumberFormat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Финансы_Фредд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o-priut.org/forum/dzhina-%E2%80%93skromnaya-krasavitsa-ishchem-kvartirnuyu-perederzhku-i-finkurator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"/>
  <sheetViews>
    <sheetView tabSelected="1" zoomScalePageLayoutView="0" workbookViewId="0" topLeftCell="A133">
      <selection activeCell="C162" sqref="C162"/>
    </sheetView>
  </sheetViews>
  <sheetFormatPr defaultColWidth="9.00390625" defaultRowHeight="12.75"/>
  <cols>
    <col min="1" max="1" width="14.625" style="0" customWidth="1"/>
    <col min="2" max="2" width="12.25390625" style="0" customWidth="1"/>
    <col min="3" max="3" width="10.875" style="0" bestFit="1" customWidth="1"/>
    <col min="4" max="4" width="41.00390625" style="0" bestFit="1" customWidth="1"/>
  </cols>
  <sheetData>
    <row r="1" ht="18.75">
      <c r="A1" s="1" t="s">
        <v>0</v>
      </c>
    </row>
    <row r="2" ht="12.75">
      <c r="A2" s="52" t="s">
        <v>126</v>
      </c>
    </row>
    <row r="3" ht="13.5" thickBot="1">
      <c r="A3" s="52"/>
    </row>
    <row r="4" spans="1:4" ht="13.5" thickBot="1">
      <c r="A4" s="2" t="s">
        <v>1</v>
      </c>
      <c r="B4" s="3" t="s">
        <v>2</v>
      </c>
      <c r="C4" s="3" t="s">
        <v>3</v>
      </c>
      <c r="D4" s="33" t="s">
        <v>4</v>
      </c>
    </row>
    <row r="5" spans="1:4" ht="12.75">
      <c r="A5" s="53">
        <v>41469</v>
      </c>
      <c r="B5" s="54"/>
      <c r="C5" s="54">
        <v>398.97</v>
      </c>
      <c r="D5" s="5" t="s">
        <v>5</v>
      </c>
    </row>
    <row r="6" spans="1:4" ht="12.75">
      <c r="A6" s="53">
        <v>41469</v>
      </c>
      <c r="B6" s="54"/>
      <c r="C6" s="54">
        <v>216.97</v>
      </c>
      <c r="D6" s="5" t="s">
        <v>6</v>
      </c>
    </row>
    <row r="7" spans="1:4" ht="12.75">
      <c r="A7" s="53">
        <v>41469</v>
      </c>
      <c r="B7" s="54"/>
      <c r="C7" s="54">
        <v>257.61</v>
      </c>
      <c r="D7" s="34" t="s">
        <v>7</v>
      </c>
    </row>
    <row r="8" spans="1:4" ht="12.75">
      <c r="A8" s="53">
        <v>41469</v>
      </c>
      <c r="B8" s="54"/>
      <c r="C8" s="54">
        <f>97.65*2</f>
        <v>195.3</v>
      </c>
      <c r="D8" s="5" t="s">
        <v>8</v>
      </c>
    </row>
    <row r="9" spans="1:4" ht="12.75">
      <c r="A9" s="53">
        <v>41469</v>
      </c>
      <c r="B9" s="54"/>
      <c r="C9" s="54">
        <v>4000</v>
      </c>
      <c r="D9" s="5" t="s">
        <v>9</v>
      </c>
    </row>
    <row r="10" spans="1:4" ht="12.75">
      <c r="A10" s="53">
        <v>41481</v>
      </c>
      <c r="B10" s="55"/>
      <c r="C10" s="55">
        <f>2019*0.93</f>
        <v>1877.67</v>
      </c>
      <c r="D10" s="56" t="s">
        <v>10</v>
      </c>
    </row>
    <row r="11" spans="1:4" ht="12.75">
      <c r="A11" s="53">
        <v>41481</v>
      </c>
      <c r="B11" s="55"/>
      <c r="C11" s="55">
        <f>452*0.93</f>
        <v>420.36</v>
      </c>
      <c r="D11" s="57" t="s">
        <v>11</v>
      </c>
    </row>
    <row r="12" spans="1:4" ht="12.75">
      <c r="A12" s="53">
        <v>41481</v>
      </c>
      <c r="B12" s="55"/>
      <c r="C12" s="55">
        <f>72.7*0.93</f>
        <v>67.611</v>
      </c>
      <c r="D12" s="57" t="s">
        <v>12</v>
      </c>
    </row>
    <row r="13" spans="1:4" ht="12.75">
      <c r="A13" s="53">
        <v>41481</v>
      </c>
      <c r="B13" s="55"/>
      <c r="C13" s="55">
        <f>546*0.93</f>
        <v>507.78000000000003</v>
      </c>
      <c r="D13" s="57" t="s">
        <v>13</v>
      </c>
    </row>
    <row r="14" spans="1:4" ht="12.75">
      <c r="A14" s="53">
        <v>41486</v>
      </c>
      <c r="B14" s="55"/>
      <c r="C14" s="55">
        <v>1500</v>
      </c>
      <c r="D14" s="57" t="s">
        <v>14</v>
      </c>
    </row>
    <row r="15" spans="1:4" ht="13.5" thickBot="1">
      <c r="A15" s="45"/>
      <c r="B15" s="55"/>
      <c r="C15" s="55"/>
      <c r="D15" s="57"/>
    </row>
    <row r="16" spans="1:4" ht="13.5" thickBot="1">
      <c r="A16" s="6" t="s">
        <v>15</v>
      </c>
      <c r="B16" s="7">
        <f>SUM(B5:B15)</f>
        <v>0</v>
      </c>
      <c r="C16" s="7">
        <f>SUM(C5:C15)</f>
        <v>9442.271</v>
      </c>
      <c r="D16" s="35"/>
    </row>
    <row r="17" spans="1:4" ht="12.75">
      <c r="A17" s="53">
        <v>41487</v>
      </c>
      <c r="B17" s="54"/>
      <c r="C17" s="54">
        <v>600</v>
      </c>
      <c r="D17" s="8" t="s">
        <v>16</v>
      </c>
    </row>
    <row r="18" spans="1:4" ht="12.75">
      <c r="A18" s="53">
        <v>41488</v>
      </c>
      <c r="B18" s="54"/>
      <c r="C18" s="54">
        <v>734.7</v>
      </c>
      <c r="D18" s="8" t="s">
        <v>17</v>
      </c>
    </row>
    <row r="19" spans="1:4" ht="12.75">
      <c r="A19" s="53">
        <v>41498</v>
      </c>
      <c r="B19" s="54"/>
      <c r="C19" s="55">
        <v>6000</v>
      </c>
      <c r="D19" s="8" t="s">
        <v>18</v>
      </c>
    </row>
    <row r="20" spans="1:4" ht="12.75">
      <c r="A20" s="53">
        <v>41510</v>
      </c>
      <c r="B20" s="58">
        <v>2000</v>
      </c>
      <c r="C20" s="58"/>
      <c r="D20" s="36" t="s">
        <v>41</v>
      </c>
    </row>
    <row r="21" spans="1:4" ht="13.5" thickBot="1">
      <c r="A21" s="44"/>
      <c r="B21" s="55"/>
      <c r="C21" s="55"/>
      <c r="D21" s="8"/>
    </row>
    <row r="22" spans="1:4" ht="13.5" thickBot="1">
      <c r="A22" s="6" t="s">
        <v>19</v>
      </c>
      <c r="B22" s="7">
        <f>SUM(B17:B21)</f>
        <v>2000</v>
      </c>
      <c r="C22" s="7">
        <f>SUM(C17:C21)</f>
        <v>7334.7</v>
      </c>
      <c r="D22" s="35"/>
    </row>
    <row r="23" spans="1:4" ht="12.75">
      <c r="A23" s="53">
        <v>41518</v>
      </c>
      <c r="B23" s="54">
        <v>1000</v>
      </c>
      <c r="C23" s="55"/>
      <c r="D23" s="8" t="s">
        <v>20</v>
      </c>
    </row>
    <row r="24" spans="1:4" ht="12.75">
      <c r="A24" s="53">
        <v>41524</v>
      </c>
      <c r="B24" s="54">
        <v>1000</v>
      </c>
      <c r="C24" s="55"/>
      <c r="D24" s="8" t="s">
        <v>21</v>
      </c>
    </row>
    <row r="25" spans="1:4" ht="12.75">
      <c r="A25" s="53">
        <v>41524</v>
      </c>
      <c r="B25" s="54"/>
      <c r="C25" s="55">
        <f>129.27+101.37</f>
        <v>230.64000000000001</v>
      </c>
      <c r="D25" s="8" t="s">
        <v>7</v>
      </c>
    </row>
    <row r="26" spans="1:4" ht="12.75">
      <c r="A26" s="53">
        <v>41525</v>
      </c>
      <c r="B26" s="54"/>
      <c r="C26" s="55">
        <v>6000</v>
      </c>
      <c r="D26" s="8" t="s">
        <v>31</v>
      </c>
    </row>
    <row r="27" spans="1:4" ht="12.75">
      <c r="A27" s="53">
        <v>41534</v>
      </c>
      <c r="B27" s="54">
        <v>1000</v>
      </c>
      <c r="C27" s="55"/>
      <c r="D27" s="8" t="s">
        <v>44</v>
      </c>
    </row>
    <row r="28" spans="1:4" ht="12.75">
      <c r="A28" s="53">
        <v>41543</v>
      </c>
      <c r="B28" s="54">
        <v>3000</v>
      </c>
      <c r="C28" s="55"/>
      <c r="D28" s="8" t="s">
        <v>22</v>
      </c>
    </row>
    <row r="29" spans="1:4" ht="12.75">
      <c r="A29" s="53">
        <v>41545</v>
      </c>
      <c r="B29" s="54"/>
      <c r="C29" s="55">
        <v>1250</v>
      </c>
      <c r="D29" s="8" t="s">
        <v>32</v>
      </c>
    </row>
    <row r="30" spans="1:4" ht="13.5" thickBot="1">
      <c r="A30" s="44"/>
      <c r="B30" s="55"/>
      <c r="C30" s="55"/>
      <c r="D30" s="8"/>
    </row>
    <row r="31" spans="1:4" ht="13.5" thickBot="1">
      <c r="A31" s="6" t="s">
        <v>23</v>
      </c>
      <c r="B31" s="7">
        <f>SUM(B23:B30)</f>
        <v>6000</v>
      </c>
      <c r="C31" s="7">
        <f>SUM(C23:C30)</f>
        <v>7480.64</v>
      </c>
      <c r="D31" s="35"/>
    </row>
    <row r="32" spans="1:4" ht="12.75">
      <c r="A32" s="53">
        <v>41548</v>
      </c>
      <c r="B32" s="54">
        <v>1000</v>
      </c>
      <c r="C32" s="54"/>
      <c r="D32" s="8" t="s">
        <v>33</v>
      </c>
    </row>
    <row r="33" spans="1:4" ht="12.75">
      <c r="A33" s="53">
        <v>41548</v>
      </c>
      <c r="B33" s="54"/>
      <c r="C33" s="54">
        <v>323</v>
      </c>
      <c r="D33" s="37" t="s">
        <v>34</v>
      </c>
    </row>
    <row r="34" spans="1:4" ht="12.75">
      <c r="A34" s="53">
        <v>41562</v>
      </c>
      <c r="B34" s="54"/>
      <c r="C34" s="54">
        <v>550</v>
      </c>
      <c r="D34" s="37" t="s">
        <v>35</v>
      </c>
    </row>
    <row r="35" spans="1:4" ht="12.75">
      <c r="A35" s="53">
        <v>41563</v>
      </c>
      <c r="B35" s="54"/>
      <c r="C35" s="54">
        <v>67.7</v>
      </c>
      <c r="D35" s="37" t="s">
        <v>35</v>
      </c>
    </row>
    <row r="36" spans="1:4" ht="12.75">
      <c r="A36" s="53">
        <v>41564</v>
      </c>
      <c r="B36" s="54"/>
      <c r="C36" s="54">
        <v>3350</v>
      </c>
      <c r="D36" s="37" t="s">
        <v>36</v>
      </c>
    </row>
    <row r="37" spans="1:4" ht="12.75">
      <c r="A37" s="53">
        <v>41565</v>
      </c>
      <c r="B37" s="54"/>
      <c r="C37" s="54">
        <v>1450</v>
      </c>
      <c r="D37" s="37" t="s">
        <v>37</v>
      </c>
    </row>
    <row r="38" spans="1:4" ht="12.75">
      <c r="A38" s="53">
        <v>41566</v>
      </c>
      <c r="B38" s="54"/>
      <c r="C38" s="54">
        <v>374</v>
      </c>
      <c r="D38" s="8" t="s">
        <v>38</v>
      </c>
    </row>
    <row r="39" spans="1:4" ht="12.75">
      <c r="A39" s="53">
        <v>41566</v>
      </c>
      <c r="B39" s="54">
        <v>1000</v>
      </c>
      <c r="C39" s="55"/>
      <c r="D39" s="38" t="s">
        <v>39</v>
      </c>
    </row>
    <row r="40" spans="1:4" ht="12.75">
      <c r="A40" s="53">
        <v>41568</v>
      </c>
      <c r="B40" s="54"/>
      <c r="C40" s="55">
        <v>200</v>
      </c>
      <c r="D40" s="37" t="s">
        <v>35</v>
      </c>
    </row>
    <row r="41" spans="1:4" ht="12.75">
      <c r="A41" s="53">
        <v>41570</v>
      </c>
      <c r="B41" s="54"/>
      <c r="C41" s="55">
        <v>200</v>
      </c>
      <c r="D41" s="37" t="s">
        <v>35</v>
      </c>
    </row>
    <row r="42" spans="1:4" ht="13.5" thickBot="1">
      <c r="A42" s="44"/>
      <c r="B42" s="55"/>
      <c r="C42" s="55"/>
      <c r="D42" s="8"/>
    </row>
    <row r="43" spans="1:4" ht="13.5" thickBot="1">
      <c r="A43" s="6" t="s">
        <v>40</v>
      </c>
      <c r="B43" s="7">
        <f>SUM(B32:B42)</f>
        <v>2000</v>
      </c>
      <c r="C43" s="7">
        <f>SUM(C32:C42)</f>
        <v>6514.7</v>
      </c>
      <c r="D43" s="35"/>
    </row>
    <row r="44" spans="1:4" ht="12.75">
      <c r="A44" s="53">
        <v>41579</v>
      </c>
      <c r="B44" s="54">
        <v>1000</v>
      </c>
      <c r="C44" s="54"/>
      <c r="D44" s="8" t="s">
        <v>41</v>
      </c>
    </row>
    <row r="45" spans="1:4" ht="12.75">
      <c r="A45" s="53">
        <v>41580</v>
      </c>
      <c r="B45" s="54">
        <v>1000</v>
      </c>
      <c r="C45" s="54"/>
      <c r="D45" s="8" t="s">
        <v>42</v>
      </c>
    </row>
    <row r="46" spans="1:4" ht="12.75">
      <c r="A46" s="53">
        <v>41590</v>
      </c>
      <c r="B46" s="54">
        <v>5500</v>
      </c>
      <c r="C46" s="54"/>
      <c r="D46" s="8" t="s">
        <v>22</v>
      </c>
    </row>
    <row r="47" spans="1:4" ht="12.75">
      <c r="A47" s="53">
        <v>41591</v>
      </c>
      <c r="B47" s="54">
        <v>500</v>
      </c>
      <c r="C47" s="54"/>
      <c r="D47" s="8" t="s">
        <v>45</v>
      </c>
    </row>
    <row r="48" spans="1:4" ht="12.75">
      <c r="A48" s="53">
        <v>41593</v>
      </c>
      <c r="B48" s="54">
        <v>1000</v>
      </c>
      <c r="C48" s="54"/>
      <c r="D48" s="8" t="s">
        <v>46</v>
      </c>
    </row>
    <row r="49" spans="1:4" ht="12.75">
      <c r="A49" s="53">
        <v>41593</v>
      </c>
      <c r="B49" s="54">
        <v>2000</v>
      </c>
      <c r="C49" s="54"/>
      <c r="D49" s="8" t="s">
        <v>47</v>
      </c>
    </row>
    <row r="50" spans="1:4" ht="12.75">
      <c r="A50" s="53">
        <v>41594</v>
      </c>
      <c r="B50" s="54"/>
      <c r="C50" s="54">
        <v>4000</v>
      </c>
      <c r="D50" s="8" t="s">
        <v>48</v>
      </c>
    </row>
    <row r="51" spans="1:4" ht="12.75">
      <c r="A51" s="53">
        <v>41594</v>
      </c>
      <c r="B51" s="54"/>
      <c r="C51" s="54">
        <f>269*0.93</f>
        <v>250.17000000000002</v>
      </c>
      <c r="D51" s="8" t="s">
        <v>49</v>
      </c>
    </row>
    <row r="52" spans="1:4" ht="12.75">
      <c r="A52" s="53">
        <v>41594</v>
      </c>
      <c r="B52" s="54"/>
      <c r="C52" s="54">
        <f>108.7*0.93</f>
        <v>101.09100000000001</v>
      </c>
      <c r="D52" s="8" t="s">
        <v>7</v>
      </c>
    </row>
    <row r="53" spans="1:4" ht="12.75">
      <c r="A53" s="53">
        <v>41597</v>
      </c>
      <c r="B53" s="54">
        <v>1000</v>
      </c>
      <c r="C53" s="54"/>
      <c r="D53" s="8" t="s">
        <v>50</v>
      </c>
    </row>
    <row r="54" spans="1:4" ht="12.75">
      <c r="A54" s="53">
        <v>41597</v>
      </c>
      <c r="B54" s="54">
        <v>1000</v>
      </c>
      <c r="C54" s="54"/>
      <c r="D54" s="26" t="s">
        <v>64</v>
      </c>
    </row>
    <row r="55" spans="1:4" ht="12.75">
      <c r="A55" s="53">
        <v>41598</v>
      </c>
      <c r="B55" s="54">
        <v>13000</v>
      </c>
      <c r="C55" s="54"/>
      <c r="D55" s="8" t="s">
        <v>51</v>
      </c>
    </row>
    <row r="56" spans="1:4" ht="12.75">
      <c r="A56" s="53">
        <v>41599</v>
      </c>
      <c r="B56" s="54">
        <v>1000</v>
      </c>
      <c r="C56" s="54"/>
      <c r="D56" s="8" t="s">
        <v>52</v>
      </c>
    </row>
    <row r="57" spans="1:4" ht="12.75">
      <c r="A57" s="53">
        <v>41600</v>
      </c>
      <c r="B57" s="54">
        <v>1000</v>
      </c>
      <c r="C57" s="54"/>
      <c r="D57" s="8" t="s">
        <v>53</v>
      </c>
    </row>
    <row r="58" spans="1:4" ht="12.75">
      <c r="A58" s="53">
        <v>41601</v>
      </c>
      <c r="B58" s="54">
        <v>1000</v>
      </c>
      <c r="C58" s="54"/>
      <c r="D58" s="31" t="s">
        <v>54</v>
      </c>
    </row>
    <row r="59" spans="1:4" ht="12.75">
      <c r="A59" s="53">
        <v>41601</v>
      </c>
      <c r="B59" s="54"/>
      <c r="C59" s="54">
        <v>609.3</v>
      </c>
      <c r="D59" s="39" t="s">
        <v>12</v>
      </c>
    </row>
    <row r="60" spans="1:4" ht="12.75">
      <c r="A60" s="53">
        <v>41604</v>
      </c>
      <c r="B60" s="59">
        <v>2000</v>
      </c>
      <c r="C60" s="59"/>
      <c r="D60" s="36" t="s">
        <v>41</v>
      </c>
    </row>
    <row r="61" spans="1:4" ht="12.75">
      <c r="A61" s="53">
        <v>41604</v>
      </c>
      <c r="B61" s="54">
        <v>3000</v>
      </c>
      <c r="C61" s="54"/>
      <c r="D61" s="39" t="s">
        <v>22</v>
      </c>
    </row>
    <row r="62" spans="1:4" ht="13.5" thickBot="1">
      <c r="A62" s="44"/>
      <c r="B62" s="55"/>
      <c r="C62" s="55"/>
      <c r="D62" s="8"/>
    </row>
    <row r="63" spans="1:4" ht="13.5" thickBot="1">
      <c r="A63" s="46" t="s">
        <v>43</v>
      </c>
      <c r="B63" s="7">
        <f>SUM(B44:B62)</f>
        <v>34000</v>
      </c>
      <c r="C63" s="7">
        <f>SUM(C44:C62)</f>
        <v>4960.561000000001</v>
      </c>
      <c r="D63" s="35"/>
    </row>
    <row r="64" spans="1:4" ht="12.75">
      <c r="A64" s="53">
        <v>41610</v>
      </c>
      <c r="B64" s="58"/>
      <c r="C64" s="58">
        <v>4300</v>
      </c>
      <c r="D64" s="28" t="s">
        <v>58</v>
      </c>
    </row>
    <row r="65" spans="1:4" ht="12.75">
      <c r="A65" s="53">
        <v>41611</v>
      </c>
      <c r="B65" s="58">
        <v>1000</v>
      </c>
      <c r="C65" s="60"/>
      <c r="D65" s="26" t="s">
        <v>59</v>
      </c>
    </row>
    <row r="66" spans="1:4" ht="12.75">
      <c r="A66" s="53">
        <v>41612</v>
      </c>
      <c r="B66" s="58">
        <v>1000</v>
      </c>
      <c r="C66" s="60"/>
      <c r="D66" s="26" t="s">
        <v>44</v>
      </c>
    </row>
    <row r="67" spans="1:4" ht="12.75">
      <c r="A67" s="53">
        <v>41613</v>
      </c>
      <c r="B67" s="58">
        <v>1000</v>
      </c>
      <c r="C67" s="60"/>
      <c r="D67" s="29" t="s">
        <v>60</v>
      </c>
    </row>
    <row r="68" spans="1:4" ht="12.75">
      <c r="A68" s="53">
        <v>41614</v>
      </c>
      <c r="B68" s="58">
        <v>1000</v>
      </c>
      <c r="C68" s="60"/>
      <c r="D68" s="29" t="s">
        <v>22</v>
      </c>
    </row>
    <row r="69" spans="1:4" ht="12.75">
      <c r="A69" s="53">
        <v>41614</v>
      </c>
      <c r="B69" s="58">
        <v>1000</v>
      </c>
      <c r="C69" s="60"/>
      <c r="D69" s="40" t="s">
        <v>61</v>
      </c>
    </row>
    <row r="70" spans="1:4" ht="12.75">
      <c r="A70" s="53">
        <v>41617</v>
      </c>
      <c r="B70" s="58"/>
      <c r="C70" s="60">
        <v>1630</v>
      </c>
      <c r="D70" s="40" t="s">
        <v>10</v>
      </c>
    </row>
    <row r="71" spans="1:4" ht="12.75">
      <c r="A71" s="53">
        <v>41619</v>
      </c>
      <c r="B71" s="58"/>
      <c r="C71" s="60">
        <v>4300</v>
      </c>
      <c r="D71" s="40" t="s">
        <v>62</v>
      </c>
    </row>
    <row r="72" spans="1:4" ht="12.75">
      <c r="A72" s="53">
        <v>41630</v>
      </c>
      <c r="B72" s="58">
        <v>1000</v>
      </c>
      <c r="C72" s="58"/>
      <c r="D72" s="36" t="s">
        <v>41</v>
      </c>
    </row>
    <row r="73" spans="1:4" ht="12.75">
      <c r="A73" s="53">
        <v>41631</v>
      </c>
      <c r="B73" s="58">
        <v>1000</v>
      </c>
      <c r="C73" s="60"/>
      <c r="D73" s="29" t="s">
        <v>63</v>
      </c>
    </row>
    <row r="74" spans="1:4" ht="12.75">
      <c r="A74" s="53">
        <v>41631</v>
      </c>
      <c r="B74" s="58">
        <v>700</v>
      </c>
      <c r="C74" s="60"/>
      <c r="D74" s="29" t="s">
        <v>106</v>
      </c>
    </row>
    <row r="75" spans="1:4" ht="12.75">
      <c r="A75" s="53">
        <v>41632</v>
      </c>
      <c r="B75" s="58">
        <v>1000</v>
      </c>
      <c r="C75" s="60"/>
      <c r="D75" s="26" t="s">
        <v>71</v>
      </c>
    </row>
    <row r="76" spans="1:4" ht="12.75">
      <c r="A76" s="53">
        <v>41635</v>
      </c>
      <c r="B76" s="58">
        <v>1000</v>
      </c>
      <c r="C76" s="60"/>
      <c r="D76" s="40" t="s">
        <v>65</v>
      </c>
    </row>
    <row r="77" spans="1:4" ht="12.75">
      <c r="A77" s="53">
        <v>41638</v>
      </c>
      <c r="B77" s="58">
        <v>2500</v>
      </c>
      <c r="C77" s="58"/>
      <c r="D77" s="32" t="s">
        <v>66</v>
      </c>
    </row>
    <row r="78" spans="1:4" ht="13.5" thickBot="1">
      <c r="A78" s="53"/>
      <c r="B78" s="58"/>
      <c r="C78" s="58"/>
      <c r="D78" s="29"/>
    </row>
    <row r="79" spans="1:4" ht="13.5" thickBot="1">
      <c r="A79" s="46" t="s">
        <v>67</v>
      </c>
      <c r="B79" s="30">
        <f>SUM(B64:B78)</f>
        <v>12200</v>
      </c>
      <c r="C79" s="30">
        <f>SUM(C64:C78)</f>
        <v>10230</v>
      </c>
      <c r="D79" s="41"/>
    </row>
    <row r="80" spans="1:4" ht="12.75">
      <c r="A80" s="53">
        <v>41642</v>
      </c>
      <c r="B80" s="54"/>
      <c r="C80" s="54">
        <v>8600</v>
      </c>
      <c r="D80" s="8" t="s">
        <v>68</v>
      </c>
    </row>
    <row r="81" spans="1:4" ht="12.75">
      <c r="A81" s="53">
        <v>41650</v>
      </c>
      <c r="B81" s="58">
        <v>1000</v>
      </c>
      <c r="C81" s="58"/>
      <c r="D81" s="34" t="s">
        <v>70</v>
      </c>
    </row>
    <row r="82" spans="1:4" ht="12.75">
      <c r="A82" s="53">
        <v>41653</v>
      </c>
      <c r="B82" s="58">
        <v>1000</v>
      </c>
      <c r="C82" s="58"/>
      <c r="D82" s="26" t="s">
        <v>75</v>
      </c>
    </row>
    <row r="83" spans="1:4" ht="12.75">
      <c r="A83" s="53">
        <v>41661</v>
      </c>
      <c r="B83" s="58">
        <v>500</v>
      </c>
      <c r="C83" s="58"/>
      <c r="D83" s="29" t="s">
        <v>107</v>
      </c>
    </row>
    <row r="84" spans="1:4" ht="12.75">
      <c r="A84" s="53">
        <v>41662</v>
      </c>
      <c r="B84" s="58">
        <v>1000</v>
      </c>
      <c r="C84" s="58"/>
      <c r="D84" s="26" t="s">
        <v>72</v>
      </c>
    </row>
    <row r="85" spans="1:4" ht="12.75">
      <c r="A85" s="53">
        <v>41670</v>
      </c>
      <c r="B85" s="58">
        <v>1000</v>
      </c>
      <c r="C85" s="58"/>
      <c r="D85" s="40" t="s">
        <v>73</v>
      </c>
    </row>
    <row r="86" spans="1:4" ht="12.75">
      <c r="A86" s="53">
        <v>41670</v>
      </c>
      <c r="B86" s="58"/>
      <c r="C86" s="58">
        <f>8600*2</f>
        <v>17200</v>
      </c>
      <c r="D86" s="42" t="s">
        <v>76</v>
      </c>
    </row>
    <row r="87" spans="1:4" ht="13.5" thickBot="1">
      <c r="A87" s="44"/>
      <c r="B87" s="55"/>
      <c r="C87" s="55"/>
      <c r="D87" s="8"/>
    </row>
    <row r="88" spans="1:4" ht="13.5" thickBot="1">
      <c r="A88" s="6" t="s">
        <v>69</v>
      </c>
      <c r="B88" s="7">
        <f>SUM(B80:B87)</f>
        <v>4500</v>
      </c>
      <c r="C88" s="7">
        <f>SUM(C80:C87)</f>
        <v>25800</v>
      </c>
      <c r="D88" s="35"/>
    </row>
    <row r="89" spans="1:4" ht="12.75">
      <c r="A89" s="53">
        <v>41680</v>
      </c>
      <c r="B89" s="58">
        <v>1000</v>
      </c>
      <c r="C89" s="58"/>
      <c r="D89" s="29" t="s">
        <v>77</v>
      </c>
    </row>
    <row r="90" spans="1:4" ht="12.75">
      <c r="A90" s="53">
        <v>41684</v>
      </c>
      <c r="B90" s="58">
        <v>1000</v>
      </c>
      <c r="C90" s="58"/>
      <c r="D90" s="8" t="s">
        <v>78</v>
      </c>
    </row>
    <row r="91" spans="1:4" ht="12.75">
      <c r="A91" s="53">
        <v>41686</v>
      </c>
      <c r="B91" s="58">
        <v>1000</v>
      </c>
      <c r="C91" s="58"/>
      <c r="D91" s="29" t="s">
        <v>79</v>
      </c>
    </row>
    <row r="92" spans="1:4" ht="12.75">
      <c r="A92" s="53">
        <v>41687</v>
      </c>
      <c r="B92" s="58">
        <v>1000</v>
      </c>
      <c r="C92" s="58"/>
      <c r="D92" s="26" t="s">
        <v>80</v>
      </c>
    </row>
    <row r="93" spans="1:4" ht="12.75">
      <c r="A93" s="53">
        <v>41690</v>
      </c>
      <c r="B93" s="58">
        <v>1000</v>
      </c>
      <c r="C93" s="58"/>
      <c r="D93" s="26" t="s">
        <v>41</v>
      </c>
    </row>
    <row r="94" spans="1:4" ht="12.75">
      <c r="A94" s="53">
        <v>41692</v>
      </c>
      <c r="B94" s="58">
        <v>1000</v>
      </c>
      <c r="C94" s="58"/>
      <c r="D94" s="26" t="s">
        <v>81</v>
      </c>
    </row>
    <row r="95" spans="1:4" ht="12.75">
      <c r="A95" s="53">
        <v>41697</v>
      </c>
      <c r="B95" s="58">
        <v>500</v>
      </c>
      <c r="C95" s="58"/>
      <c r="D95" s="29" t="s">
        <v>90</v>
      </c>
    </row>
    <row r="96" spans="1:4" ht="13.5" thickBot="1">
      <c r="A96" s="61"/>
      <c r="B96" s="58"/>
      <c r="C96" s="58"/>
      <c r="D96" s="29"/>
    </row>
    <row r="97" spans="1:4" ht="13.5" thickBot="1">
      <c r="A97" s="23" t="s">
        <v>74</v>
      </c>
      <c r="B97" s="30">
        <f>SUM(B89:B96)</f>
        <v>6500</v>
      </c>
      <c r="C97" s="30">
        <f>SUM(C89:C96)</f>
        <v>0</v>
      </c>
      <c r="D97" s="41"/>
    </row>
    <row r="98" spans="1:4" ht="12.75">
      <c r="A98" s="53">
        <v>41699</v>
      </c>
      <c r="B98" s="58"/>
      <c r="C98" s="58">
        <v>500</v>
      </c>
      <c r="D98" s="36" t="s">
        <v>82</v>
      </c>
    </row>
    <row r="99" spans="1:4" ht="12.75">
      <c r="A99" s="53">
        <v>41701</v>
      </c>
      <c r="B99" s="58">
        <v>1000</v>
      </c>
      <c r="C99" s="58"/>
      <c r="D99" s="40" t="s">
        <v>83</v>
      </c>
    </row>
    <row r="100" spans="1:4" ht="12.75">
      <c r="A100" s="53">
        <v>41705</v>
      </c>
      <c r="B100" s="58">
        <v>1000</v>
      </c>
      <c r="C100" s="58"/>
      <c r="D100" s="29" t="s">
        <v>84</v>
      </c>
    </row>
    <row r="101" spans="1:4" ht="12.75">
      <c r="A101" s="53">
        <v>41706</v>
      </c>
      <c r="B101" s="58"/>
      <c r="C101" s="58">
        <v>700</v>
      </c>
      <c r="D101" s="29" t="s">
        <v>85</v>
      </c>
    </row>
    <row r="102" spans="1:4" ht="12.75">
      <c r="A102" s="53">
        <v>41707</v>
      </c>
      <c r="B102" s="58"/>
      <c r="C102" s="58">
        <v>1800</v>
      </c>
      <c r="D102" s="29" t="s">
        <v>14</v>
      </c>
    </row>
    <row r="103" spans="1:4" ht="12.75">
      <c r="A103" s="53">
        <v>41707</v>
      </c>
      <c r="B103" s="58">
        <v>1000</v>
      </c>
      <c r="C103" s="58"/>
      <c r="D103" s="29" t="s">
        <v>86</v>
      </c>
    </row>
    <row r="104" spans="1:4" ht="12.75">
      <c r="A104" s="53">
        <v>41710</v>
      </c>
      <c r="B104" s="58">
        <v>1000</v>
      </c>
      <c r="C104" s="58"/>
      <c r="D104" s="8" t="s">
        <v>91</v>
      </c>
    </row>
    <row r="105" spans="1:4" ht="12.75">
      <c r="A105" s="53">
        <v>41712</v>
      </c>
      <c r="B105" s="58">
        <v>1000</v>
      </c>
      <c r="C105" s="58"/>
      <c r="D105" s="29" t="s">
        <v>41</v>
      </c>
    </row>
    <row r="106" spans="1:4" ht="12.75">
      <c r="A106" s="53">
        <v>41716</v>
      </c>
      <c r="B106" s="58">
        <v>3000</v>
      </c>
      <c r="C106" s="58"/>
      <c r="D106" s="32" t="s">
        <v>92</v>
      </c>
    </row>
    <row r="107" spans="1:4" ht="12.75">
      <c r="A107" s="53">
        <v>41719</v>
      </c>
      <c r="B107" s="58">
        <v>1000</v>
      </c>
      <c r="C107" s="58"/>
      <c r="D107" s="26" t="s">
        <v>93</v>
      </c>
    </row>
    <row r="108" spans="1:4" ht="12.75">
      <c r="A108" s="53">
        <v>41725</v>
      </c>
      <c r="B108" s="58">
        <v>1000</v>
      </c>
      <c r="C108" s="58"/>
      <c r="D108" s="29" t="s">
        <v>94</v>
      </c>
    </row>
    <row r="109" spans="1:4" ht="13.5" thickBot="1">
      <c r="A109" s="61"/>
      <c r="B109" s="58"/>
      <c r="C109" s="58"/>
      <c r="D109" s="29"/>
    </row>
    <row r="110" spans="1:4" ht="13.5" thickBot="1">
      <c r="A110" s="23" t="s">
        <v>87</v>
      </c>
      <c r="B110" s="30">
        <f>SUM(B98:B109)</f>
        <v>10000</v>
      </c>
      <c r="C110" s="30">
        <f>SUM(C98:C109)</f>
        <v>3000</v>
      </c>
      <c r="D110" s="41"/>
    </row>
    <row r="111" spans="1:4" ht="12.75">
      <c r="A111" s="53">
        <v>41730</v>
      </c>
      <c r="B111" s="58">
        <v>1000</v>
      </c>
      <c r="C111" s="58"/>
      <c r="D111" s="40" t="s">
        <v>95</v>
      </c>
    </row>
    <row r="112" spans="1:4" ht="12.75">
      <c r="A112" s="53">
        <v>41732</v>
      </c>
      <c r="B112" s="58"/>
      <c r="C112" s="58">
        <v>7000</v>
      </c>
      <c r="D112" s="40" t="s">
        <v>96</v>
      </c>
    </row>
    <row r="113" spans="1:4" ht="12.75">
      <c r="A113" s="53">
        <v>41732</v>
      </c>
      <c r="B113" s="58">
        <v>500</v>
      </c>
      <c r="C113" s="58"/>
      <c r="D113" s="29" t="s">
        <v>97</v>
      </c>
    </row>
    <row r="114" spans="1:4" ht="12.75">
      <c r="A114" s="53">
        <v>41740</v>
      </c>
      <c r="B114" s="58"/>
      <c r="C114" s="58">
        <v>87.42</v>
      </c>
      <c r="D114" s="28" t="s">
        <v>7</v>
      </c>
    </row>
    <row r="115" spans="1:4" ht="12.75">
      <c r="A115" s="53">
        <v>41743</v>
      </c>
      <c r="B115" s="58">
        <v>1000</v>
      </c>
      <c r="C115" s="58"/>
      <c r="D115" s="8" t="s">
        <v>98</v>
      </c>
    </row>
    <row r="116" spans="1:4" ht="12.75">
      <c r="A116" s="53">
        <v>41750</v>
      </c>
      <c r="B116" s="58">
        <v>1000</v>
      </c>
      <c r="C116" s="58"/>
      <c r="D116" s="29" t="s">
        <v>99</v>
      </c>
    </row>
    <row r="117" spans="1:4" ht="12.75">
      <c r="A117" s="53">
        <v>41750</v>
      </c>
      <c r="B117" s="58">
        <v>1000</v>
      </c>
      <c r="C117" s="58"/>
      <c r="D117" s="26" t="s">
        <v>100</v>
      </c>
    </row>
    <row r="118" spans="1:4" ht="12.75">
      <c r="A118" s="53">
        <v>41751</v>
      </c>
      <c r="B118" s="58"/>
      <c r="C118" s="58">
        <v>500</v>
      </c>
      <c r="D118" s="26" t="s">
        <v>101</v>
      </c>
    </row>
    <row r="119" spans="1:4" ht="12.75">
      <c r="A119" s="53">
        <v>41752</v>
      </c>
      <c r="B119" s="58"/>
      <c r="C119" s="58">
        <f>215*2</f>
        <v>430</v>
      </c>
      <c r="D119" s="29" t="s">
        <v>108</v>
      </c>
    </row>
    <row r="120" spans="1:4" ht="12.75">
      <c r="A120" s="53">
        <v>41752</v>
      </c>
      <c r="B120" s="58">
        <v>1000</v>
      </c>
      <c r="C120" s="58"/>
      <c r="D120" s="40" t="s">
        <v>102</v>
      </c>
    </row>
    <row r="121" spans="1:4" ht="12.75">
      <c r="A121" s="53">
        <v>41753</v>
      </c>
      <c r="B121" s="58"/>
      <c r="C121" s="58">
        <f>174.84+105.09+125.55+445.47</f>
        <v>850.95</v>
      </c>
      <c r="D121" s="40" t="s">
        <v>103</v>
      </c>
    </row>
    <row r="122" spans="1:4" ht="12.75">
      <c r="A122" s="53">
        <v>41755</v>
      </c>
      <c r="B122" s="58"/>
      <c r="C122" s="58">
        <v>5000</v>
      </c>
      <c r="D122" s="40" t="s">
        <v>109</v>
      </c>
    </row>
    <row r="123" spans="1:4" ht="13.5" thickBot="1">
      <c r="A123" s="61"/>
      <c r="B123" s="58"/>
      <c r="C123" s="58"/>
      <c r="D123" s="29"/>
    </row>
    <row r="124" spans="1:4" ht="13.5" thickBot="1">
      <c r="A124" s="23" t="s">
        <v>104</v>
      </c>
      <c r="B124" s="30">
        <f>SUM(B111:B123)</f>
        <v>5500</v>
      </c>
      <c r="C124" s="30">
        <f>SUM(C111:C123)</f>
        <v>13868.37</v>
      </c>
      <c r="D124" s="41"/>
    </row>
    <row r="125" spans="1:4" ht="12.75">
      <c r="A125" s="61">
        <v>41761</v>
      </c>
      <c r="B125" s="58"/>
      <c r="C125" s="58">
        <v>268.77</v>
      </c>
      <c r="D125" s="28" t="s">
        <v>7</v>
      </c>
    </row>
    <row r="126" spans="1:4" ht="12.75">
      <c r="A126" s="61">
        <v>41764</v>
      </c>
      <c r="B126" s="58">
        <v>1000</v>
      </c>
      <c r="C126" s="58"/>
      <c r="D126" s="8" t="s">
        <v>110</v>
      </c>
    </row>
    <row r="127" spans="1:4" ht="12.75">
      <c r="A127" s="61">
        <v>41767</v>
      </c>
      <c r="B127" s="58">
        <v>2000</v>
      </c>
      <c r="C127" s="58"/>
      <c r="D127" s="29" t="s">
        <v>111</v>
      </c>
    </row>
    <row r="128" spans="1:4" ht="12.75">
      <c r="A128" s="61">
        <v>41770</v>
      </c>
      <c r="B128" s="58"/>
      <c r="C128" s="58">
        <v>6000</v>
      </c>
      <c r="D128" s="8" t="s">
        <v>112</v>
      </c>
    </row>
    <row r="129" spans="1:4" ht="12.75">
      <c r="A129" s="61">
        <v>41772</v>
      </c>
      <c r="B129" s="58">
        <v>1000</v>
      </c>
      <c r="C129" s="58"/>
      <c r="D129" s="8" t="s">
        <v>113</v>
      </c>
    </row>
    <row r="130" spans="1:4" ht="12.75">
      <c r="A130" s="61">
        <v>41779</v>
      </c>
      <c r="B130" s="58">
        <v>2000</v>
      </c>
      <c r="C130" s="58"/>
      <c r="D130" s="29" t="s">
        <v>114</v>
      </c>
    </row>
    <row r="131" spans="1:4" s="64" customFormat="1" ht="12.75">
      <c r="A131" s="61">
        <v>41782</v>
      </c>
      <c r="B131" s="58">
        <v>1000</v>
      </c>
      <c r="C131" s="58"/>
      <c r="D131" s="26" t="s">
        <v>115</v>
      </c>
    </row>
    <row r="132" spans="1:4" ht="12.75">
      <c r="A132" s="61">
        <v>41787</v>
      </c>
      <c r="B132" s="58">
        <v>1000</v>
      </c>
      <c r="C132" s="58"/>
      <c r="D132" s="8" t="s">
        <v>127</v>
      </c>
    </row>
    <row r="133" spans="1:4" ht="12.75">
      <c r="A133" s="61">
        <v>41789</v>
      </c>
      <c r="B133" s="58">
        <v>1000</v>
      </c>
      <c r="C133" s="58"/>
      <c r="D133" s="29" t="s">
        <v>116</v>
      </c>
    </row>
    <row r="134" spans="1:4" ht="12.75">
      <c r="A134" s="61">
        <v>41790</v>
      </c>
      <c r="B134" s="58"/>
      <c r="C134" s="58">
        <f>445.47+192.51</f>
        <v>637.98</v>
      </c>
      <c r="D134" s="29" t="s">
        <v>117</v>
      </c>
    </row>
    <row r="135" spans="1:4" ht="12.75">
      <c r="A135" s="61">
        <v>41790</v>
      </c>
      <c r="B135" s="58"/>
      <c r="C135" s="58">
        <v>5000</v>
      </c>
      <c r="D135" s="29" t="s">
        <v>118</v>
      </c>
    </row>
    <row r="136" spans="1:4" ht="13.5" thickBot="1">
      <c r="A136" s="61"/>
      <c r="B136" s="58"/>
      <c r="C136" s="58"/>
      <c r="D136" s="29"/>
    </row>
    <row r="137" spans="1:4" ht="13.5" thickBot="1">
      <c r="A137" s="23" t="s">
        <v>105</v>
      </c>
      <c r="B137" s="30">
        <f>SUM(B125:B136)</f>
        <v>9000</v>
      </c>
      <c r="C137" s="30">
        <f>SUM(C125:C136)</f>
        <v>11906.75</v>
      </c>
      <c r="D137" s="41"/>
    </row>
    <row r="138" spans="1:4" ht="12.75">
      <c r="A138" s="61">
        <v>41792</v>
      </c>
      <c r="B138" s="58">
        <v>1000</v>
      </c>
      <c r="C138" s="58"/>
      <c r="D138" s="40" t="s">
        <v>119</v>
      </c>
    </row>
    <row r="139" spans="1:4" ht="12.75">
      <c r="A139" s="61">
        <v>41793</v>
      </c>
      <c r="B139" s="58">
        <v>2000</v>
      </c>
      <c r="C139" s="58"/>
      <c r="D139" s="32" t="s">
        <v>120</v>
      </c>
    </row>
    <row r="140" spans="1:4" ht="12.75">
      <c r="A140" s="61">
        <v>41794</v>
      </c>
      <c r="B140" s="58"/>
      <c r="C140" s="58">
        <f>215*2</f>
        <v>430</v>
      </c>
      <c r="D140" s="29" t="s">
        <v>128</v>
      </c>
    </row>
    <row r="141" spans="1:4" ht="12.75">
      <c r="A141" s="61">
        <v>41800</v>
      </c>
      <c r="B141" s="58">
        <v>1000</v>
      </c>
      <c r="C141" s="58"/>
      <c r="D141" s="29" t="s">
        <v>121</v>
      </c>
    </row>
    <row r="142" spans="1:4" ht="12.75">
      <c r="A142" s="61">
        <v>41802</v>
      </c>
      <c r="B142" s="58">
        <v>1000</v>
      </c>
      <c r="C142" s="58"/>
      <c r="D142" s="29" t="s">
        <v>122</v>
      </c>
    </row>
    <row r="143" spans="1:4" ht="12.75">
      <c r="A143" s="61">
        <v>41810</v>
      </c>
      <c r="B143" s="58"/>
      <c r="C143" s="58">
        <v>4000</v>
      </c>
      <c r="D143" s="29" t="s">
        <v>118</v>
      </c>
    </row>
    <row r="144" spans="1:4" ht="12.75">
      <c r="A144" s="61">
        <v>41810</v>
      </c>
      <c r="B144" s="58"/>
      <c r="C144" s="58">
        <v>1800</v>
      </c>
      <c r="D144" s="29" t="s">
        <v>14</v>
      </c>
    </row>
    <row r="145" spans="1:4" ht="12.75">
      <c r="A145" s="61">
        <v>41810</v>
      </c>
      <c r="B145" s="58"/>
      <c r="C145" s="58">
        <v>560</v>
      </c>
      <c r="D145" s="29" t="s">
        <v>129</v>
      </c>
    </row>
    <row r="146" spans="1:4" ht="12.75">
      <c r="A146" s="61">
        <v>41811</v>
      </c>
      <c r="B146" s="58"/>
      <c r="C146" s="58">
        <v>412</v>
      </c>
      <c r="D146" s="29" t="s">
        <v>35</v>
      </c>
    </row>
    <row r="147" spans="1:4" ht="12.75">
      <c r="A147" s="61">
        <v>41811</v>
      </c>
      <c r="B147" s="58">
        <v>1000</v>
      </c>
      <c r="C147" s="58"/>
      <c r="D147" s="29" t="s">
        <v>130</v>
      </c>
    </row>
    <row r="148" spans="1:4" ht="12.75">
      <c r="A148" s="61">
        <v>41811</v>
      </c>
      <c r="B148" s="58">
        <v>1000</v>
      </c>
      <c r="C148" s="58"/>
      <c r="D148" s="29" t="s">
        <v>131</v>
      </c>
    </row>
    <row r="149" spans="1:4" ht="12.75">
      <c r="A149" s="61">
        <v>41811</v>
      </c>
      <c r="B149" s="58">
        <v>2000</v>
      </c>
      <c r="C149" s="58"/>
      <c r="D149" s="29" t="s">
        <v>132</v>
      </c>
    </row>
    <row r="150" spans="1:4" ht="12.75">
      <c r="A150" s="61">
        <v>41817</v>
      </c>
      <c r="B150" s="58">
        <v>1000</v>
      </c>
      <c r="C150" s="58"/>
      <c r="D150" s="40" t="s">
        <v>133</v>
      </c>
    </row>
    <row r="151" spans="1:4" ht="13.5" thickBot="1">
      <c r="A151" s="61"/>
      <c r="B151" s="58"/>
      <c r="C151" s="58"/>
      <c r="D151" s="29"/>
    </row>
    <row r="152" spans="1:4" ht="13.5" thickBot="1">
      <c r="A152" s="23" t="s">
        <v>123</v>
      </c>
      <c r="B152" s="30">
        <f>SUM(B138:B151)</f>
        <v>10000</v>
      </c>
      <c r="C152" s="30">
        <f>SUM(C138:C151)</f>
        <v>7202</v>
      </c>
      <c r="D152" s="41"/>
    </row>
    <row r="153" spans="1:4" ht="12.75">
      <c r="A153" s="61">
        <v>41825</v>
      </c>
      <c r="B153" s="58"/>
      <c r="C153" s="58">
        <v>1500</v>
      </c>
      <c r="D153" s="40" t="s">
        <v>135</v>
      </c>
    </row>
    <row r="154" spans="1:4" ht="12.75">
      <c r="A154" s="61">
        <v>41822</v>
      </c>
      <c r="B154" s="58">
        <v>1000</v>
      </c>
      <c r="C154" s="58"/>
      <c r="D154" s="29" t="s">
        <v>136</v>
      </c>
    </row>
    <row r="155" spans="1:4" s="64" customFormat="1" ht="12.75">
      <c r="A155" s="61">
        <v>41834</v>
      </c>
      <c r="B155" s="58">
        <v>1000</v>
      </c>
      <c r="C155" s="58"/>
      <c r="D155" s="29" t="s">
        <v>138</v>
      </c>
    </row>
    <row r="156" spans="1:4" s="64" customFormat="1" ht="12.75">
      <c r="A156" s="61">
        <v>41839</v>
      </c>
      <c r="B156" s="58">
        <v>1500</v>
      </c>
      <c r="C156" s="58"/>
      <c r="D156" s="29" t="s">
        <v>139</v>
      </c>
    </row>
    <row r="157" spans="1:4" ht="13.5" thickBot="1">
      <c r="A157" s="61"/>
      <c r="B157" s="58"/>
      <c r="C157" s="58"/>
      <c r="D157" s="29"/>
    </row>
    <row r="158" spans="1:4" ht="13.5" thickBot="1">
      <c r="A158" s="23" t="s">
        <v>137</v>
      </c>
      <c r="B158" s="30">
        <f>SUM(B153:B157)</f>
        <v>3500</v>
      </c>
      <c r="C158" s="30">
        <f>SUM(C153:C157)</f>
        <v>1500</v>
      </c>
      <c r="D158" s="41"/>
    </row>
    <row r="159" spans="1:4" ht="12.75">
      <c r="A159" s="4"/>
      <c r="B159" s="55"/>
      <c r="C159" s="55"/>
      <c r="D159" s="62"/>
    </row>
    <row r="160" spans="1:4" ht="13.5" thickBot="1">
      <c r="A160" s="9" t="s">
        <v>24</v>
      </c>
      <c r="B160" s="10">
        <f>B16+B22+B31+B43+B63+B79+B88+B97+B110+B124+B137+B152+B158</f>
        <v>105200</v>
      </c>
      <c r="C160" s="10">
        <f>C16+C22+C31+C43+C63+C79+C88+C97+C110+C124+C137+C152+C158</f>
        <v>109239.992</v>
      </c>
      <c r="D160" s="43"/>
    </row>
    <row r="161" spans="1:3" ht="12.75">
      <c r="A161" s="11"/>
      <c r="B161" s="11"/>
      <c r="C161" s="11"/>
    </row>
    <row r="162" spans="1:4" ht="14.25">
      <c r="A162" s="12" t="s">
        <v>25</v>
      </c>
      <c r="B162" s="13">
        <v>41825</v>
      </c>
      <c r="C162" s="14">
        <f>B160-C160</f>
        <v>-4039.9919999999984</v>
      </c>
      <c r="D162" s="66"/>
    </row>
    <row r="163" ht="13.5" thickBot="1"/>
    <row r="164" spans="1:4" ht="13.5" thickBot="1">
      <c r="A164" s="69" t="s">
        <v>26</v>
      </c>
      <c r="B164" s="70"/>
      <c r="C164" s="15"/>
      <c r="D164" s="16" t="s">
        <v>27</v>
      </c>
    </row>
    <row r="165" spans="1:4" ht="13.5" thickBot="1">
      <c r="A165" s="47">
        <v>41714</v>
      </c>
      <c r="B165" s="48"/>
      <c r="C165" s="49"/>
      <c r="D165" s="50"/>
    </row>
    <row r="166" spans="1:4" ht="12.75">
      <c r="A166" s="71"/>
      <c r="B166" s="72"/>
      <c r="C166" s="72"/>
      <c r="D166" s="73"/>
    </row>
    <row r="167" spans="1:4" ht="12.75">
      <c r="A167" s="74" t="s">
        <v>28</v>
      </c>
      <c r="B167" s="75"/>
      <c r="C167" s="17">
        <v>1000</v>
      </c>
      <c r="D167" s="18" t="s">
        <v>124</v>
      </c>
    </row>
    <row r="168" spans="1:4" ht="12.75">
      <c r="A168" s="24" t="s">
        <v>55</v>
      </c>
      <c r="B168" s="25"/>
      <c r="C168" s="27">
        <v>1000</v>
      </c>
      <c r="D168" s="18" t="s">
        <v>124</v>
      </c>
    </row>
    <row r="169" spans="1:4" ht="12.75">
      <c r="A169" s="24" t="s">
        <v>56</v>
      </c>
      <c r="B169" s="25"/>
      <c r="C169" s="27">
        <v>1000</v>
      </c>
      <c r="D169" s="18" t="s">
        <v>124</v>
      </c>
    </row>
    <row r="170" spans="1:4" ht="12.75">
      <c r="A170" s="24" t="s">
        <v>57</v>
      </c>
      <c r="B170" s="25"/>
      <c r="C170" s="27">
        <v>1000</v>
      </c>
      <c r="D170" s="65" t="s">
        <v>134</v>
      </c>
    </row>
    <row r="171" spans="1:4" ht="12.75">
      <c r="A171" s="24" t="s">
        <v>47</v>
      </c>
      <c r="B171" s="25"/>
      <c r="C171" s="27">
        <v>1000</v>
      </c>
      <c r="D171" s="65" t="s">
        <v>134</v>
      </c>
    </row>
    <row r="172" spans="1:4" ht="12.75">
      <c r="A172" s="24" t="s">
        <v>88</v>
      </c>
      <c r="B172" s="25"/>
      <c r="C172" s="27">
        <v>1000</v>
      </c>
      <c r="D172" s="18" t="s">
        <v>124</v>
      </c>
    </row>
    <row r="173" spans="1:4" ht="12.75">
      <c r="A173" s="24" t="s">
        <v>89</v>
      </c>
      <c r="B173" s="25"/>
      <c r="C173" s="27">
        <v>1000</v>
      </c>
      <c r="D173" s="65" t="s">
        <v>134</v>
      </c>
    </row>
    <row r="174" spans="1:4" ht="12.75">
      <c r="A174" s="63" t="s">
        <v>125</v>
      </c>
      <c r="B174" s="25"/>
      <c r="C174" s="27">
        <v>1000</v>
      </c>
      <c r="D174" s="65" t="s">
        <v>134</v>
      </c>
    </row>
    <row r="175" spans="1:4" ht="13.5" thickBot="1">
      <c r="A175" s="67"/>
      <c r="B175" s="68"/>
      <c r="C175" s="19"/>
      <c r="D175" s="20"/>
    </row>
    <row r="176" spans="1:4" ht="12.75">
      <c r="A176" s="21"/>
      <c r="B176" s="22" t="s">
        <v>29</v>
      </c>
      <c r="C176" s="51">
        <f>SUM(C167:C175)</f>
        <v>8000</v>
      </c>
      <c r="D176" s="21" t="s">
        <v>30</v>
      </c>
    </row>
  </sheetData>
  <sheetProtection/>
  <mergeCells count="4">
    <mergeCell ref="A175:B175"/>
    <mergeCell ref="A164:B164"/>
    <mergeCell ref="A166:D166"/>
    <mergeCell ref="A167:B167"/>
  </mergeCells>
  <hyperlinks>
    <hyperlink ref="A2" r:id="rId1" display="http://vao-priut.org/forum/dzhina-%E2%80%93skromnaya-krasavitsa-ishchem-kvartirnuyu-perederzhku-i-finkuratorov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Ozerova Natalya</cp:lastModifiedBy>
  <dcterms:created xsi:type="dcterms:W3CDTF">2013-09-28T18:40:44Z</dcterms:created>
  <dcterms:modified xsi:type="dcterms:W3CDTF">2014-07-28T15:47:22Z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